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ecormand.MERCURIA\Downloads\OneDrive-2018-04-25\"/>
    </mc:Choice>
  </mc:AlternateContent>
  <xr:revisionPtr revIDLastSave="0" documentId="12_ncr:500000_{FE0890FE-0F51-47BC-AC86-C4D23BBF7E23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Evolution" sheetId="1" r:id="rId1"/>
    <sheet name="RIK_PARAMS" sheetId="39" state="veryHidden" r:id="rId2"/>
  </sheets>
  <definedNames>
    <definedName name="_xlnm.Print_Area" localSheetId="0">Evolution!$A$1:$K$141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E7" i="1"/>
  <c r="A122" i="1"/>
  <c r="I30" i="1"/>
  <c r="I99" i="1"/>
  <c r="I76" i="1"/>
  <c r="I122" i="1"/>
  <c r="E30" i="1"/>
  <c r="A99" i="1"/>
  <c r="I7" i="1"/>
  <c r="A76" i="1"/>
  <c r="E99" i="1"/>
  <c r="E76" i="1"/>
  <c r="E122" i="1"/>
  <c r="E53" i="1"/>
  <c r="A30" i="1"/>
  <c r="A53" i="1"/>
  <c r="A7" i="1"/>
  <c r="A3" i="1"/>
  <c r="E139" i="1" l="1"/>
  <c r="E116" i="1"/>
  <c r="F24" i="1"/>
  <c r="J93" i="1"/>
  <c r="B24" i="1"/>
  <c r="J116" i="1"/>
  <c r="J24" i="1"/>
  <c r="B93" i="1"/>
  <c r="F116" i="1"/>
  <c r="F93" i="1"/>
  <c r="B116" i="1"/>
  <c r="O1" i="1" l="1"/>
  <c r="I3" i="1"/>
  <c r="J47" i="1"/>
  <c r="F47" i="1"/>
  <c r="B47" i="1"/>
  <c r="I139" i="1" l="1"/>
  <c r="A139" i="1"/>
  <c r="I116" i="1"/>
  <c r="I93" i="1"/>
  <c r="E93" i="1"/>
  <c r="A116" i="1"/>
  <c r="A93" i="1"/>
  <c r="I70" i="1" l="1"/>
  <c r="E70" i="1"/>
  <c r="A70" i="1"/>
  <c r="I47" i="1"/>
  <c r="E47" i="1"/>
  <c r="A47" i="1"/>
  <c r="I24" i="1"/>
  <c r="E24" i="1"/>
  <c r="A24" i="1"/>
  <c r="N4" i="1"/>
  <c r="M4" i="1"/>
  <c r="L4" i="1"/>
  <c r="N3" i="1"/>
  <c r="M3" i="1"/>
  <c r="L3" i="1"/>
  <c r="A1" i="1"/>
  <c r="C3" i="1"/>
  <c r="E3" i="1"/>
  <c r="G3" i="1"/>
  <c r="J139" i="1" l="1"/>
  <c r="F139" i="1"/>
  <c r="B1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G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I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3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3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5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5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5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7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7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7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99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9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99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12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E12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I12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</commentList>
</comments>
</file>

<file path=xl/sharedStrings.xml><?xml version="1.0" encoding="utf-8"?>
<sst xmlns="http://schemas.openxmlformats.org/spreadsheetml/2006/main" count="26" uniqueCount="22">
  <si>
    <t>DATE ANALYSE</t>
  </si>
  <si>
    <t>DemoInsideSAgePaie</t>
  </si>
  <si>
    <t>*</t>
  </si>
  <si>
    <t>Office</t>
  </si>
  <si>
    <t>Vert</t>
  </si>
  <si>
    <t>Thème :</t>
  </si>
  <si>
    <t>Bleu</t>
  </si>
  <si>
    <t>Rouge</t>
  </si>
  <si>
    <t>Orange</t>
  </si>
  <si>
    <t>PERIODE N-2</t>
  </si>
  <si>
    <t>PERIODE N-1</t>
  </si>
  <si>
    <t>PERIODE COURANTE</t>
  </si>
  <si>
    <t>31/10/2016</t>
  </si>
  <si>
    <t>PAR TYPE DE CONTRAT</t>
  </si>
  <si>
    <t>PAR AGE</t>
  </si>
  <si>
    <t>PAR CATEGORIE</t>
  </si>
  <si>
    <t>NOMBRE ENTREES</t>
  </si>
  <si>
    <t>NOMBRE SORTIES</t>
  </si>
  <si>
    <t>TURNOVER</t>
  </si>
  <si>
    <t>{_x000D_
  "Name": "CacheManager_Evolution",_x000D_
  "Column": 3,_x000D_
  "Length": 2,_x000D_
  "IsEncrypted": false_x000D_
}</t>
  </si>
  <si>
    <t>{_x000D_
  "Formulas": {_x000D_
    "=RIK_AC(\"INF04__;INF04@E=1,S=1,G=0,T=0,P=0:@R=A,S=1260,V={0}:R=B,S=1018,V={1}:R=C,S=1250,V={2}:R=D,S=1005,V={3}:R=E,S=1007,V={4}:R=F,S=1251,V=FEMME:\";$B$3;$I$3;$D$3;$F$3;$H$3)": 1,_x000D_
    "=RIK_AC(\"INF04__;INF04@E=1,S=1,G=0,T=0,P=0:@R=A,S=1260,V={0}:R=B,S=1018,V={1}:R=C,S=1250,V={2}:R=D,S=1005,V={3}:R=E,S=1007,V={4}:R=F,S=1251,V=HOMME:\";$B$3;$K$3;$D$3;$F$3;$H$3)": 2,_x000D_
    "=RIK_AC(\"INF04__;INF04@E=1,S=1,G=0,T=0,P=0:@R=A,S=1260,V={0}:R=B,S=1018,V={1}:R=C,S=1250,V={2}:R=D,S=1005,V={3}:R=E,S=1007,V={4}:R=F,S=1251,V=HOMME:\";$B$3;$I$3;$D$3;$F$3;$H$3)": 3,_x000D_
    "=RIK_AC(\"INF04__;INF04@E=1,S=1,G=0,T=0,P=0:@R=A,S=1260,V={0}:R=B,S=1018,V={1}:R=C,S=1250,V={2}:R=D,S=1005,V={3}:R=E,S=1007,V={4}:R=F,S=1251,V=FEMME:\";$B$3;$K$3;$D$3;$F$3;$H$3)": 4,_x000D_
    "=RIK_AC(\"INF04__;INF04@E=1,S=28,G=0,T=0,P=0:@R=A,S=1260,V={0}:R=B,S=1000,V={1}:R=C,S=1018,V={2}:R=D,S=1250,V={3}:R=E,S=1005,V={4}:R=F,S=1007,V={5}:\";$B$3;$D$3;$N$4;$F$3;$H$3;$J$3)": 5,_x000D_
    "=RIK_AC(\"INF04__;INF04@E=1,S=28,G=0,T=0,P=0:@R=A,S=1260,V={0}:R=B,S=1000,V={1}:R=C,S=1018,V={2}:R=D,S=1250,V={3}:R=E,S=1005,V={4}:R=F,S=1007,V={5}:\";$B$3;$D$3;$M$4;$F$3;$H$3;$J$3)": 6,_x000D_
    "=RIK_AC(\"INF04__;INF04@E=1,S=28,G=0,T=0,P=0:@R=A,S=1260,V={0}:R=B,S=1000,V={1}:R=C,S=1018,V={2}:R=D,S=1250,V={3}:R=E,S=1005,V={4}:R=F,S=1007,V={5}:\";$B$3;$D$3;$L$4;$F$3;$H$3;$J$3)": 7,_x000D_
    "=RIK_AC(\"INF04__;INF04@L=Age,E=3,G=0,T=0,P=0,F=[1253],Y=1:@R=A,S=1260,V={0}:R=B,S=1000,V={1}:R=C,S=1018,V={2}:R=D,S=1250,V={3}:R=E,S=1005,V={4}:R=F,S=1007,V={5}:\";$B$3;$D$3;$L$4;$F$3;$H$3;$J$3)": 8,_x000D_
    "=RIK_AC(\"INF04__;INF04@L=Age,E=3,G=0,T=0,P=0,F=[1253],Y=1:@R=A,S=1260,V={0}:R=B,S=1000,V={1}:R=C,S=1018,V={2}:R=D,S=1250,V={3}:R=E,S=1005,V={4}:R=F,S=1007,V={5}:\";$B$3;$D$3;$M$4;$F$3;$H$3;$J$3)": 9,_x000D_
    "=RIK_AC(\"INF04__;INF04@L=Age,E=3,G=0,T=0,P=0,F=[1253],Y=1:@R=A,S=1260,V={0}:R=B,S=1000,V={1}:R=C,S=1018,V={2}:R=D,S=1250,V={3}:R=E,S=1005,V={4}:R=F,S=1007,V={5}:\";$B$3;$D$3;$K$3;$F$3;$H$3;$J$3)": 10,_x000D_
    "=RIK_AC(\"INF04__;INF04@L=Age,E=3,G=0,T=0,P=0,F=[1253],Y=1:@R=A,S=1260,V={0}:R=B,S=1000,V={1}:R=C,S=1018,V={2}:R=D,S=1250,V={3}:R=E,S=1005,V={4}:R=F,S=1007,V={5}:\";$B$3;$D$3;$N$4;$F$3;$H$3;$J$3)": 11,_x000D_
    "=RIK_AC(\"INF04__;INF04@L=Ancienneté,E=3,G=0,T=0,P=0,F=[1152],Y=1:@R=A,S=1260,V={0}:R=B,S=1000,V={1}:R=C,S=1018,V={2}:R=D,S=1250,V={3}:R=E,S=1005,V={4}:R=F,S=1007,V={5}:\";$B$3;$D$3;$L$4;$F$3;$H$3;$J$3)": 12,_x000D_
    "=RIK_AC(\"INF04__;INF04@E=1,S=6,G=0,T=0,P=0:@R=A,S=1260,V={0}:R=B,S=1000,V={1}:R=C,S=1018,V={2}:R=D,S=1250,V={3}:R=E,S=1005,V={4}:R=F,S=1007,V={5}:\";$B$3;$D$3;$L$4;$F$3;$H$3;$J$3)": 13,_x000D_
    "=RIK_AC(\"INF04__;INF04@E=1,S=6,G=0,T=0,P=0:@R=A,S=1260,V={0}:R=B,S=1000,V={1}:R=C,S=1018,V={2}:R=D,S=1250,V={3}:R=E,S=1005,V={4}:R=F,S=1007,V={5}:\";$B$3;$D$3;$M$4;$F$3;$H$3;$J$3)": 14,_x000D_
    "=RIK_AC(\"INF04__;INF04@E=1,S=6,G=0,T=0,P=0:@R=A,S=1260,V={0}:R=B,S=1000,V={1}:R=C,S=1018,V={2}:R=D,S=1250,V={3}:R=E,S=1005,V={4}:R=F,S=1007,V={5}:\";$B$3;$D$3;$N$4;$F$3;$H$3;$J$3)": 15,_x000D_
    "=RIK_AC(\"INF04__;INF04@E=1,S=7,G=0,T=0,P=0:@R=A,S=1260,V={0}:R=B,S=1000,V={1}:R=C,S=1018,V={2}:R=D,S=1250,V={3}:R=E,S=1005,V={4}:R=F,S=1007,V={5}:\";$B$3;$D$3;$L$4;$F$3;$H$3;$J$3)": 16,_x000D_
    "=RIK_AC(\"INF04__;INF04@E=1,S=7,G=0,T=0,P=0:@R=A,S=1260,V={0}:R=B,S=1000,V={1}:R=C,S=1018,V={2}:R=D,S=1250,V={3}:R=E,S=1005,V={4}:R=F,S=1007,V={5}:\";$B$3;$D$3;$M$4;$F$3;$H$3;$J$3)": 17,_x000D_
    "=RIK_AC(\"INF04__;INF04@E=1,S=7,G=0,T=0,P=0:@R=A,S=1260,V={0}:R=B,S=1000,V={1}:R=C,S=1018,V={2}:R=D,S=1250,V={3}:R=E,S=1005,V={4}:R=F,S=1007,V={5}:\";$B$3;$D$3;$N$4;$F$3;$H$3;$J$3)": 18,_x000D_
    "=RIK_AC(\"INF04__;INF04@E=1,S=6,G=0,T=0,P=0:@R=A,S=1260,V={0}:R=B,S=1000,V={1}:R=C,S=1018,V={2}:R=D,S=1250,V={3}:R=E,S=1005,V={4}:R=F,S=1007,V={5}:\";$B$3;#REF!;$N$4;$D$3;$F$3;$H$3)": 19,_x000D_
    "=RIK_AC(\"INF04__;INF04@E=1,S=6,G=0,T=0,P=0:@R=A,S=1260,V={0}:R=B,S=1000,V={1}:R=C,S=1018,V={2}:R=D,S=1250,V={3}:R=E,S=1005,V={4}:R=F,S=1007,V={5}:\";$B$3;#REF!;$L$4;$D$3;$F$3;$H$3)": 20,_x000D_
    "=RIK_AC(\"INF04__;INF04@E=1,S=7,G=0,T=0,P=0:@R=A,S=1260,V={0}:R=B,S=1000,V={1}:R=C,S=1018,V={2}:R=D,S=1250,V={3}:R=E,S=1005,V={4}:R=F,S=1007,V={5}:\";$B$3;#REF!;$N$4;$D$3;$F$3;$H$3)": 21,_x000D_
    "=RIK_AC(\"INF04__;INF04@E=1,S=6,G=0,T=0,P=0:@R=A,S=1260,V={0}:R=B,S=1000,V={1}:R=C,S=1018,V={2}:R=D,S=1250,V={3}:R=E,S=1005,V={4}:R=F,S=1007,V={5}:\";$B$3;#REF!;$M$4;$D$3;$F$3;$H$3)": 22,_x000D_
    "=RIK_AC(\"INF04__;INF04@E=1,S=7,G=0,T=0,P=0:@R=A,S=1260,V={0}:R=B,S=1000,V={1}:R=C,S=1018,V={2}:R=D,S=1250,V={3}:R=E,S=1005,V={4}:R=F,S=1007,V={5}:\";$B$3;#REF!;$M$4;$D$3;$F$3;$H$3)": 23,_x000D_
    "=RIK_AC(\"INF04__;INF04@E=1,S=7,G=0,T=0,P=0:@R=A,S=1260,V={0}:R=B,S=1000,V={1}:R=C,S=1018,V={2}:R=D,S=1250,V={3}:R=E,S=1005,V={4}:R=F,S=1007,V={5}:\";$B$3;#REF!;$L$4;$D$3;$F$3;$H$3)": 24,_x000D_
    "=RIK_AC(\"INF04__;INF04@E=1,S=28,G=0,T=0,P=0:@R=A,S=1260,V={0}:R=B,S=1000,V={1}:R=C,S=1018,V={2}:R=D,S=1250,V={3}:R=E,S=1005,V={4}:R=F,S=1007,V={5}:\";$B$3;#REF!;$L$4;$D$3;$F$3;$H$3)": 25,_x000D_
    "=RIK_AC(\"INF04__;INF04@L=Age,E=3,G=0,T=0,P=0,F=[1253],Y=1:@R=A,S=1260,V={0}:R=B,S=1000,V={1}:R=C,S=1018,V={2}:R=D,S=1250,V={3}:R=E,S=1005,V={4}:R=F,S=1007,V={5}:\";$B$3;#REF!;$N$4;$D$3;$F$3;$H$3)": 26,_x000D_
    "=RIK_AC(\"INF04__;INF04@E=1,S=28,G=0,T=0,P=0:@R=A,S=1260,V={0}:R=B,S=1000,V={1}:R=C,S=1018,V={2}:R=D,S=1250,V={3}:R=E,S=1005,V={4}:R=F,S=1007,V={5}:\";$B$3;#REF!;$M$4;$D$3;$F$3;$H$3)": 27,_x000D_
    "=RIK_AC(\"INF04__;INF04@L=Age,E=3,G=0,T=0,P=0,F=[1253],Y=1:@R=A,S=1260,V={0}:R=B,S=1000,V={1}:R=C,S=1018,V={2}:R=D,S=1250,V={3}:R=E,S=1005,V={4}:R=F,S=1007,V={5}:\";$B$3;#REF!;$M$4;$D$3;$F$3;$H$3)": 28,_x000D_
    "=RIK_AC(\"INF04__;INF04@E=1,S=28,G=0,T=0,P=0:@R=A,S=1260,V={0}:R=B,S=1000,V={1}:R=C,S=1018,V={2}:R=D,S=1250,V={3}:R=E,S=1005,V={4}:R=F,S=1007,V={5}:\";$B$3;#REF!;$N$4;$D$3;$F$3;$H$3)": 29,_x000D_
    "=RIK_AC(\"INF04__;INF04@L=Age,E=3,G=0,T=0,P=0,F=[1253],Y=1:@R=A,S=1260,V={0}:R=B,S=1000,V={1}:R=C,S=1018,V={2}:R=D,S=1250,V={3}:R=E,S=1005,V={4}:R=F,S=1007,V={5}:\";$B$3;#REF!;$L$4;$D$3;$F$3;$H$3)": 30,_x000D_
    "=RIK_AC(\"INF04__;INF04@E=1,S=28,G=0,T=0,P=0:@R=A,S=1260,V=DemoInsideSAgePaie:R=C,S=1018,V={0}:R=D,S=1250,V={1}:R=E,S=1005,V={2}:R=E,S=1007,V={3}:R=F,S=1081,V={4}:\";$L$4;$D$3;$F$3;$H$3;$J$3)": 31,_x000D_
    "=RIK_AC(\"INF04__;INF04@E=1,S=28,G=0,T=0,P=0:@R=A,S=1260,V=DemoInsideSAgePaie:R=B,S=1018,V={0}:R=C,S=1250,V={1}:R=D,S=1005,V={2}:R=E,S=1007,V={3}:R=F,S=1081,V={4}:\";$M$4;$D$3;$F$3;$H$3;$J$3)": 32,_x000D_
    "=RIK_AC(\"INF04__;INF04@E=1,S=28,G=0,T=0,P=0:@R=A,S=1260,V=DemoInsideSAgePaie:R=B,S=1018,V={0}:R=C,S=1250,V={1}:R=D,S=1005,V={2}:R=E,S=1007,V={3}:R=F,S=1081,V={4}:\";$N$4;$D$3;$F$3;$H$3;$J$3)": 33,_x000D_
    "=RIK_AC(\"INF04__;INF04@L=Age,E=3,G=0,T=0,P=0,F=[1253],Y=1:@R=A,S=1260,V=DemoInsideSAgePaie:R=C,S=1018,V={0}:R=D,S=1250,V={1}:R=E,S=1005,V={2}:R=E,S=1007,V={3}:R=F,S=1081,V={4}:\";$L$4;$D$3;$F$3;$H$3;$J$3)": 34,_x000D_
    "=RIK_AC(\"INF04__;INF04@L=Age,E=3,G=0,T=0,P=0,F=[1253],Y=1:@R=A,S=1260,V=DemoInsideSAgePaie:R=C,S=1018,V={0}:R=D,S=1250,V={1}:R=E,S=1005,V={2}:R=E,S=1007,V={3}:R=F,S=1081,V={4}:\";$M$4;$D$3;$F$3;$H$3;$J$3)": 35,_x000D_
    "=RIK_AC(\"INF04__;INF04@L=Age,E=3,G=0,T=0,P=0,F=[1253],Y=1:@R=A,S=1260,V=DemoInsideSAgePaie:R=C,S=1018,V={0}:R=D,S=1250,V={1}:R=E,S=1005,V={2}:R=E,S=1007,V={3}:R=F,S=1081,V={4}:\";$N$4;$D$3;$F$3;$H$3;$J$3)": 36,_x000D_
    "=RIK_AC(\"INF04__;INF04@E=1,S=6,G=0,T=0,P=0:@R=A,S=1260,V=DemoInsideSAgePaie:R=C,S=1018,V={0}:R=D,S=1250,V={1}:R=E,S=1005,V={2}:R=E,S=1007,V={3}:R=F,S=1081,V={4}:\";$K$3;$D$3;$F$3;$H$3;$J$3)": 37,_x000D_
    "=RIK_AC(\"INF04__;INF04@E=1,S=6,G=0,T=0,P=0:@R=A,S=1260,V=DemoInsideSAgePaie:R=C,S=1018,V={0}:R=D,S=1250,V={1}:R=E,S=1005,V={2}:R=E,S=1007,V={3}:R=F,S=1081,V={4}:\";$L$4;$D$3;$F$3;$H$3;$J$3)": 38,_x000D_
    "=RIK_AC(\"INF04__;INF04@E=1,S=6,G=0,T=0,P=0:@R=A,S=1260,V=DemoInsideSAgePaie:R=C,S=1018,V={0}:R=D,S=1250,V={1}:R=E,S=1005,V={2}:R=E,S=1007,V={3}:R=F,S=1081,V={4}:\";$M$4;$D$3;$F$3;$H$3;$J$3)": 39,_x000D_
    "=RIK_AC(\"INF04__;INF04@E=1,S=6,G=0,T=0,P=0:@R=A,S=1260,V=DemoInsideSAgePaie:R=C,S=1018,V={0}:R=D,S=1250,V={1}:R=E,S=1005,V={2}:R=E,S=1007,V={3}:R=F,S=1081,V={4}:\";$N$4;$D$3;$F$3;$H$3;$J$3)": 40,_x000D_
    "=RIK_AC(\"INF04__;INF04@E=1,S=7,G=0,T=0,P=0:@R=A,S=1260,V={0}:R=C,S=1018,V={1}:R=D,S=1250,V={2}:R=E,S=1005,V={3}:R=E,S=1007,V={4}:R=F,S=1081,V={5}:\";$B$3;$L$4;$D$3;$F$3;$H$3;$J$3)": 41,_x000D_
    "=RIK_AC(\"INF04__;INF04@E=1,S=7,G=0,T=0,P=0:@R=A,S=1260,V={0}:R=C,S=1018,V={1}:R=D,S=1250,V={2}:R=E,S=1005,V={3}:R=E,S=1007,V={4}:R=F,S=1081,V={5}:\";$B$3;$M$4;$D$3;$F$3;$H$3;$J$3)": 42,_x000D_
    "=RIK_AC(\"INF04__;INF04@E=1,S=7,G=0,T=0,P=0:@R=A,S=1260,V={0}:R=C,S=1018,V={1}:R=D,S=1250,V={2}:R=E,S=1005,V={3}:R=E,S=1007,V={4}:R=F,S=1081,V={5}:\";$B$3;$N$4;$D$3;$F$3;$H$3;$J$3)": 43,_x000D_
    "=RIK_AC(\"INF04__;INF04@E=1,S=7,G=0,T=0,P=0:@R=A,S=1260,V={0}:R=B,S=1018,V={1}:R=C,S=1250,V={2}:R=D,S=1005,V={3}:R=E,S=1007,V={4}:R=F,S=1081,V={5}:\";$B$3;$L$4;$D$3;$F$3;$H$3;$J$3)": 44,_x000D_
    "=RIK_AC(\"INF04__;INF04@E=1,S=6,G=0,T=0,P=0:@R=A,S=1260,V={0}:R=B,S=1018,V={1}:R=C,S=1250,V={2}:R=D,S=1005,V={3}:R=E,S=1007,V={4}:R=F,S=1081,V={5}:\";$B$3;$L$4;$D$3;$F$3;$H$3;$J$3)": 45,_x000D_
    "=RIK_AC(\"INF04__;INF04@E=1,S=6,G=0,T=0,P=0:@R=A,S=1260,V={0}:R=B,S=1018,V={1}:R=C,S=1250,V={2}:R=D,S=1005,V={3}:R=E,S=1007,V={4}:R=F,S=1081,V={5}:\";$B$3;$M$4;$D$3;$F$3;$H$3;$J$3)": 46,_x000D_
    "=RIK_AC(\"INF04__;INF04@E=1,S=6,G=0,T=0,P=0:@R=A,S=1260,V={0}:R=B,S=1018,V={1}:R=C,S=1250,V={2}:R=D,S=1005,V={3}:R=E,S=1007,V={4}:R=F,S=1081,V={5}:\";$B$3;$N$4;$D$3;$F$3;$H$3;$J$3)": 47,_x000D_
    "=RIK_AC(\"INF04__;INF04@L=Age,E=3,G=0,T=0,P=0,F=[1253],Y=1:@R=A,S=1260,V={0}:R=B,S=1018,V={1}:R=C,S=1250,V={2}:R=D,S=1005,V={3}:R=E,S=1007,V={4}:R=F,S=1081,V={5}:\";$B$3;$N$4;$D$3;$F$3;$H$3;$J$3)": 48,_x000D_
    "=RIK_AC(\"INF04__;INF04@L=Age,E=3,G=0,T=0,P=0,F=[1253],Y=1:@R=A,S=1260,V={0}:R=B,S=1018,V={1}:R=C,S=1250,V={2}:R=D,S=1005,V={3}:R=E,S=1007,V={4}:R=F,S=1081,V={5}:\";$B$3;$M$4;$D$3;$F$3;$H$3;$J$3)": 49,_x000D_
    "=RIK_AC(\"INF04__;INF04@L=Age,E=3,G=0,T=0,P=0,F=[1253],Y=1:@R=A,S=1260,V={0}:R=B,S=1018,V={1}:R=C,S=1250,V={2}:R=D,S=1005,V={3}:R=E,S=1007,V={4}:R=F,S=1081,V={5}:\";$B$3;$L$4;$D$3;$F$3;$H$3;$J$3)": 50,_x000D_
    "=RIK_AC(\"INF04__;INF04@E=1,S=28,G=0,T=0,P=0:@R=A,S=1260,V={0}:R=B,S=1018,V={1}:R=C,S=1250,V={2}:R=D,S=1005,V={3}:R=E,S=1007,V={4}:R=F,S=1081,V={5}:\";$B$3;$L$4;$D$3;$F$3;$H$3;$J$3)": 51,_x000D_
    "=RIK_AC(\"INF04__;INF04@E=1,S=28,G=0,T=0,P=0:@R=A,S=1260,V={0}:R=B,S=1018,V={1}:R=C,S=1250,V={2}:R=D,S=1005,V={3}:R=E,S=1007,V={4}:R=F,S=1081,V={5}:\";$B$3;$M$4;$D$3;$F$3;$H$3;$J$3)": 52,_x000D_
    "=RIK_AC(\"INF04__;INF04@E=1,S=28,G=0,T=0,P=0:@R=A,S=1260,V={0}:R=B,S=1018,V={1}:R=C,S=1250,V={2}:R=D,S=1005,V={3}:R=E,S=1007,V={4}:R=F,S=1081,V={5}:\";$B$3;$N$4;$D$3;$F$3;$H$3;$J$3)": 53,_x000D_
    "=RIK_AC(\"INF04__;INF04@E=1,S=3,G=0,T=0,P=0:@R=A,S=1260,V={0}:R=C,S=1250,V={1}:R=D,S=1005,V={2}:R=E,S=1007,V={3}:R=F,S=1081,V={4}:R=G,S=1092,V={5}:\";$B$3;$D$3;$F$3;$H$3;$J$3;$L$3)": 54,_x000D_
    "=RIK_AC(\"INF04__;INF04@E=1,S=3,G=0,T=0,P=0:@R=A,S=1260,V={0}:R=B,S=1250,V={1}:R=C,S=1005,V={2}:R=D,S=1007,V={3}:R=E,S=1081,V={4}:R=F,S=1092,V={5}:\";$B$3;$D$3;$F$3;$H$3;$J$3;$L$3)": 55,_x000D_
    "=RIK_AC(\"INF04__;INF04@E=1,S=3,G=0,T=0,P=0:@R=A,S=1260,V={0}:R=B,S=1250,V={1}:R=C,S=1005,V={2}:R=D,S=1007,V={3}:R=E,S=1081,V={4}:R=F,S=1092,V={5}:\";$B$3;$D$3;$F$3;$H$3;$J$3;$M$3)": 56,_x000D_
    "=RIK_AC(\"INF04__;INF04@E=1,S=3,G=0,T=0,P=0:@R=A,S=1260,V={0}:R=B,S=1250,V={1}:R=C,S=1005,V={2}:R=D,S=1007,V={3}:R=E,S=1081,V={4}:R=F,S=1092,V={5}:\";$B$3;$D$3;$F$3;$H$3;$J$3;$N$3)": 57,_x000D_
    "=RIK_AC(\"INF04__;INF04@E=1,S=2,G=0,T=0,P=0:@R=A,S=1260,V={0}:R=C,S=1250,V={1}:R=D,S=1005,V={2}:R=E,S=1007,V={3}:R=F,S=1081,V={4}:R=F,S=1092,V={5}:\";$B$3;$D$3;$F$3;$H$3;$J$3;$L$3)": 58,_x000D_
    "=RIK_AC(\"INF04__;INF04@E=1,S=2,G=0,T=0,P=0:@R=A,S=1260,V={0}:R=C,S=1250,V={1}:R=D,S=1005,V={2}:R=E,S=1007,V={3}:R=F,S=1081,V={4}:R=F,S=1092,V={5}:\";$B$3;$D$3;$F$3;$H$3;$J$3;$M$3)": 59,_x000D_
    "=RIK_AC(\"INF04__;INF04@E=1,S=2,G=0,T=0,P=0:@R=A,S=1260,V={0}:R=C,S=1250,V={1}:R=D,S=1005,V={2}:R=E,S=1007,V={3}:R=F,S=1081,V={4}:R=F,S=1092,V={5}:\";$B$3;$D$3;$F$3;$H$3;$J$3;$N$3)": 60,_x000D_
    "=RIK_AC(\"INF04__;INF04@E=1,S=1,G=0,T=0,P=0:@R=A,S=1260,V={0}:R=B,S=1018,V={1}:R=C,S=1250,V={2}:R=D,S=1005,V={3}:R=E,S=1007,V={4}:R=F,S=1081,V={5}:\";$B$3;$L$4;$D$3;$F$3;$H$3;$J$3)": 61,_x000D_
    "=RIK_AC(\"INF04__;INF04@E=1,S=1,G=0,T=0,P=0:@R=A,S=1260,V={0}:R=B,S=1018,V={1}:R=C,S=1250,V={2}:R=D,S=1005,V={3}:R=E,S=1007,V={4}:R=F,S=1081,V={5}:\";$B$3;$M$4;$D$3;$F$3;$H$3;$J$3)": 62,_x000D_
    "=RIK_AC(\"INF04__;INF04@E=1,S=1,G=0,T=0,P=0:@R=A,S=1260,V={0}:R=B,S=1018,V={1}:R=C,S=1250,V={2}:R=D,S=1005,V={3}:R=E,S=1007,V={4}:R=F,S=1081,V={5}:\";$B$3;$N$4;$D$3;$F$3;$H$3;$J$3)": 63_x000D_
  },_x000D_
  "ItemPool": {_x000D_
    "Items": {_x000D_
      "1": {_x000D_
        "$type": "Inside.Core.Formula.Definition.DefinitionAC, Inside.Core.Formula",_x000D_
        "ID": 1,_x000D_
        "Results": [_x000D_
          [_x000D_
            103.0_x000D_
          ]_x000D_
        ],_x000D_
        "Statistics": {_x000D_
          "CreationDate": "2018-04-25T12:38:42.1328322+02:00",_x000D_
          "LastRefreshDate": "2018-01-31T16:47:44.3069456+01:00",_x000D_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39.0_x000D_
          ]_x000D_
        ],_x000D_
        "Statistics": {_x000D_
          "CreationDate": "2018-04-25T12:38:42.1782156+02:00",_x000D_
          "LastRefreshDate": "2018-01-31T16:47:44.3359618+01:00",_x000D_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41.0_x000D_
          ]_x000D_
        ],_x000D_
        "Statistics": {_x000D_
          "CreationDate": "2018-04-25T12:38:42.1782156+02:00",_x000D_
          "LastRefreshDate": "2018-01-31T16:47:44.3664804+01:00",_x000D_
          "TotalRefreshCount": 1,_x000D_
          "CustomInfo": {}_x000D_
        }_x000D_
      },_x000D_
      "4": {_x000D_
        "$type": "Inside.Core.Formula.Definition.DefinitionAC, Inside.Core.Formula",_x000D_
        "ID": 4,_x000D_
        "Results": [_x000D_
          [_x000D_
            85.0_x000D_
          ]_x000D_
        ],_x000D_
        "Statistics": {_x000D_
          "CreationDate": "2018-04-25T12:38:42.1787125+02:00",_x000D_
          "LastRefreshDate": "2018-01-31T16:47:44.4050045+01:00",_x000D_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132.79818237935481_x000D_
          ]_x000D_
        ],_x000D_
        "Statistics": {_x000D_
          "CreationDate": "2018-04-25T12:38:42.1787125+02:00",_x000D_
          "LastRefreshDate": "2018-02-09T00:57:42.1342866+01:00",_x000D_
          "TotalRefreshCount": 6,_x000D_
          "CustomInfo": {}_x000D_
        }_x000D_
      },_x000D_
      "6": {_x000D_
        "$type": "Inside.Core.Formula.Definition.DefinitionAC, Inside.Core.Formula",_x000D_
        "ID": 6,_x000D_
        "Results": [_x000D_
          [_x000D_
            120.38709677419354_x000D_
          ]_x000D_
        ],_x000D_
        "Statistics": {_x000D_
          "CreationDate": "2018-04-25T12:38:42.1787125+02:00",_x000D_
          "LastRefreshDate": "2018-02-09T00:57:44.1606328+01:00",_x000D_
          "TotalRefreshCount": 3,_x000D_
          "CustomInfo": {}_x000D_
        }_x000D_
      },_x000D_
      "7": {_x000D_
        "$type": "Inside.Core.Formula.Definition.DefinitionAC, Inside.Core.Formula",_x000D_
        "ID": 7,_x000D_
        "Results": [_x000D_
          [_x000D_
            107.7741935483871_x000D_
          ]_x000D_
        ],_x000D_
        "Statistics": {_x000D_
          "CreationDate": "2018-04-25T12:38:42.1787125+02:00",_x000D_
          "LastRefreshDate": "2018-02-09T00:57:43.1203405+01:00",_x000D_
          "TotalRefreshCount": 2,_x000D_
          "CustomInfo": {}_x000D_
        }_x000D_
      },_x000D_
      "8": {_x000D_
        "$type": "Inside.Core.Formula.Definition.DefinitionAC, Inside.Core.Formula",_x000D_
        "ID": 8,_x000D_
        "Results": [_x000D_
          [_x000D_
            33.0_x000D_
          ]_x000D_
        ],_x000D_
        "Statistics": {_x000D_
          "CreationDate": "2018-04-25T12:38:42.1787125+02:00",_x000D_
          "LastRefreshDate": "2018-02-09T00:57:44.1762576+01:00",_x000D_
          "TotalRefreshCount": 6,_x000D_
          "CustomInfo": {}_x000D_
        }_x000D_
      },_x000D_
      "9": {_x000D_
        "$type": "Inside.Core.Formula.Definition.DefinitionAC, Inside.Core.Formula",_x000D_
        "ID": 9,_x000D_
        "Results": [_x000D_
          [_x000D_
            33.0_x000D_
          ]_x000D_
        ],_x000D_
        "Statistics": {_x000D_
          "CreationDate": "2018-04-25T12:38:42.1787125+02:00",_x000D_
          "LastRefreshDate": "2018-02-09T00:57:44.1606328+01:00",_x000D_
          "TotalRefreshCount": 7,_x000D_
          "CustomInfo": {}_x000D_
        }_x000D_
      },_x000D_
      "10": {_x000D_
        "$type": "Inside.Core.Formula.Definition.DefinitionAC, Inside.Core.Formula",_x000D_
        "ID": 10,_x000D_
        "Results": [_x000D_
          [_x000D_
            34.0_x000D_
          ]_x000D_
        ],_x000D_
        "Statistics": {_x000D_
          "CreationDate": "2018-04-25T12:38:42.1787125+02:00",_x000D_
          "LastRefreshDate": "2018-02-09T00:36:07.8107425+01:00",_x000D_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34.0_x000D_
          ]_x000D_
        ],_x000D_
        "Statistics": {_x000D_
          "CreationDate": "2018-04-25T12:38:42.1787125+02:00",_x000D_
          "LastRefreshDate": "2018-02-09T00:57:43.1581269+01:00",_x000D_
          "TotalRefreshCount": 6,_x000D_
          "CustomInfo": {}_x000D_
        }_x000D_
      },_x000D_
      "12": {_x000D_
        "$type": "Inside.Core.Formula.Definition.DefinitionAC, Inside.Core.Formula",_x000D_
        "ID": 12,_x000D_
        "Results": [_x000D_
          [_x000D_
            4.225652_x000D_
          ]_x000D_
        ],_x000D_
        "Statistics": {_x000D_
          "CreationDate": "2018-04-25T12:38:42.1787125+02:00",_x000D_
          "LastRefreshDate": "2018-02-09T00:57:44.1762576+01:00",_x000D_
          "TotalRefreshCount": 3,_x000D_
          "CustomInfo": {}_x000D_
        }_x000D_
      },_x000D_
      "13": {_x000D_
        "$type": "Inside.Core.Formula.Definition.DefinitionAC, Inside.Core.Formula",_x000D_
        "ID": 13,_x000D_
        "Results": [_x000D_
          [_x000D_
            35.0_x000D_
          ]_x000D_
        ],_x000D_
        "Statistics": {_x000D_
          "CreationDate": "2018-04-25T12:38:42.1787125+02:00",_x000D_
          "LastRefreshDate": "2018-02-09T23:28:15.7417932+01:00",_x000D_
          "TotalRefreshCount": 4,_x000D_
          "CustomInfo": {}_x000D_
        }_x000D_
      },_x000D_
      "14": {_x000D_
        "$type": "Inside.Core.Formula.Definition.DefinitionAC, Inside.Core.Formula",_x000D_
        "ID": 14,_x000D_
        "Results": [_x000D_
          [_x000D_
            65.0_x000D_
          ]_x000D_
        ],_x000D_
        "Statistics": {_x000D_
          "CreationDate": "2018-04-25T12:38:42.1787125+02:00",_x000D_
          "LastRefreshDate": "2018-02-09T23:28:44.0085721+01:00",_x000D_
          "TotalRefreshCount": 2,_x000D_
          "CustomInfo": {}_x000D_
        }_x000D_
      },_x000D_
      "15": {_x000D_
        "$type": "Inside.Core.Formula.Definition.DefinitionAC, Inside.Core.Formula",_x000D_
        "ID": 15,_x000D_
        "Results": [_x000D_
          [_x000D_
            48.0_x000D_
          ]_x000D_
        ],_x000D_
        "Statistics": {_x000D_
          "CreationDate": "2018-04-25T12:38:42.1787125+02:00",_x000D_
          "LastRefreshDate": "2018-02-09T23:29:41.552263+01:00",_x000D_
          "TotalRefreshCount": 2,_x000D_
          "CustomInfo": {}_x000D_
        }_x000D_
      },_x000D_
      "16": {_x000D_
        "$type": "Inside.Core.Formula.Definition.DefinitionAC, Inside.Core.Formula",_x000D_
        "ID": 16,_x000D_
        "Results": [_x000D_
          [_x000D_
            17.0_x000D_
          ]_x000D_
        ],_x000D_
        "Statistics": {_x000D_
          "CreationDate": "2018-04-25T12:38:42.1787125+02:00",_x000D_
          "LastRefreshDate": "2018-02-09T23:33:37.3761731+01:00",_x000D_
          "TotalRefreshCount": 2,_x000D_
          "CustomInfo": {}_x000D_
        }_x000D_
      },_x000D_
      "17": {_x000D_
        "$type": "Inside.Core.Formula.Definition.DefinitionAC, Inside.Core.Formula",_x000D_
        "ID": 17,_x000D_
        "Results": [_x000D_
          [_x000D_
            43.0_x000D_
          ]_x000D_
        ],_x000D_
        "Statistics": {_x000D_
          "CreationDate": "2018-04-25T12:38:42.1787125+02:00",_x000D_
          "LastRefreshDate": "2018-02-09T23:33:37.3917995+01:00",_x000D_
          "TotalRefreshCount": 2,_x000D_
          "CustomInfo": {}_x000D_
        }_x000D_
      },_x000D_
      "18": {_x000D_
        "$type": "Inside.Core.Formula.Definition.DefinitionAC, Inside.Core.Formula",_x000D_
        "ID": 18,_x000D_
        "Results": [_x000D_
          [_x000D_
            33.0_x000D_
          ]_x000D_
        ],_x000D_
        "Statistics": {_x000D_
          "CreationDate": "2018-04-25T12:38:42.1787125+02:00",_x000D_
          "LastRefreshDate": "2018-02-09T23:33:37.3449215+01:00",_x000D_
          "TotalRefreshCount": 2,_x000D_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"2018-04-25T12:38:42.1787125+02:00",_x000D_
          "LastRefreshDate": "2018-03-15T16:54:10.8174216+01:00",_x000D_
          "TotalRefreshCount": 1,_x000D_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"2018-04-25T12:38:42.1792163+02:00",_x000D_
          "LastRefreshDate": "2018-03-15T16:54:10.8486727+01:00",_x000D_
          "TotalRefreshCount": 1,_x000D_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"2018-04-25T12:38:42.1792163+02:00",_x000D_
          "LastRefreshDate": "2018-03-15T17:11:33.1167938+01:00",_x000D_
          "TotalRefreshCount": 2,_x000D_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"2018-04-25T12:38:42.1792163+02:00",_x000D_
          "LastRefreshDate": "2018-03-15T16:54:10.9333186+01:00",_x000D_
          "TotalRefreshCount": 1,_x000D_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"2018-04-25T12:38:42.1792163+02:00",_x000D_
          "LastRefreshDate": "2018-03-15T16:54:10.9645704+01:00",_x000D_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"2018-04-25T12:38:42.1792163+02:00",_x000D_
          "LastRefreshDate": "2018-03-15T16:54:11.0023317+01:00",_x000D_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"2018-04-25T12:38:42.1792163+02:00",_x000D_
          "LastRefreshDate": "2018-03-15T16:54:11.0864747+01:00",_x000D_
          "TotalRefreshCount": 1,_x000D_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"2018-04-25T12:38:42.1792163+02:00",_x000D_
          "LastRefreshDate": "2018-03-15T16:54:11.1180796+01:00",_x000D_
          "TotalRefreshCount": 1,_x000D_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"2018-04-25T12:38:42.1792163+02:00",_x000D_
          "LastRefreshDate": "2018-03-15T16:54:11.1731958+01:00",_x000D_
          "TotalRefreshCount": 1,_x000D_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"2018-04-25T12:38:42.1792163+02:00",_x000D_
          "LastRefreshDate": "2018-03-15T16:54:11.1872069+01:00",_x000D_
          "TotalRefreshCount": 1,_x000D_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"2018-04-25T12:38:42.1792163+02:00",_x000D_
          "LastRefreshDate": "2018-03-15T16:54:11.2497131+01:00",_x000D_
          "TotalRefreshCount": 1,_x000D_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"2018-04-25T12:38:42.1792163+02:00",_x000D_
          "LastRefreshDate": "2018-03-15T16:54:11.2861361+01:00",_x000D_
          "TotalRefreshCount": 1,_x000D_
          "CustomInfo": {}_x000D_
        }_x000D_
      },_x000D_
      "31": {_x000D_
        "$type": "Inside.Core.Formula.Definition.DefinitionAC, Inside.Core.Formula",_x000D_
        "ID": 31,_x000D_
        "Results": [_x000D_
          [_x000D_
            106.7741935483871_x000D_
          ]_x000D_
        ],_x000D_
        "Statistics": {_x000D_
          "CreationDate": "2018-04-25T12:38:42.1792163+02:00",_x000D_
          "LastRefreshDate": "2018-03-15T17:07:57.1870459+01:00",_x000D_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120.38709677419355_x000D_
          ]_x000D_
        ],_x000D_
        "Statistics": {_x000D_
          "CreationDate": "2018-04-25T12:38:42.1792163+02:00",_x000D_
          "LastRefreshDate": "2018-03-15T17:08:06.6682185+01:00",_x000D_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132.79818237935484_x000D_
          ]_x000D_
        ],_x000D_
        "Statistics": {_x000D_
          "CreationDate": "2018-04-25T12:38:42.1792163+02:00",_x000D_
          "LastRefreshDate": "2018-03-15T17:08:11.1882898+01:00",_x000D_
          "TotalRefreshCount": 1,_x000D_
          "CustomInfo": {}_x000D_
        }_x000D_
      },_x000D_
      "34": {_x000D_
        "$type": "Inside.Core.Formula.Definition.DefinitionAC, Inside.Core.Formula",_x000D_
        "ID": 34,_x000D_
        "Results": [_x000D_
          [_x000D_
            36.0_x000D_
          ]_x000D_
        ],_x000D_
        "Statistics": {_x000D_
          "CreationDate": "2018-04-25T12:38:42.1797162+02:00",_x000D_
          "LastRefreshDate": "2018-03-15T17:08:43.6105068+01:00",_x000D_
          "TotalRefreshCount": 2,_x000D_
          "CustomInfo": {}_x000D_
        }_x000D_
      },_x000D_
      "35": {_x000D_
        "$type": "Inside.Core.Formula.Definition.DefinitionAC, Inside.Core.Formula",_x000D_
        "ID": 35,_x000D_
        "Results": [_x000D_
          [_x000D_
            34.0_x000D_
          ]_x000D_
        ],_x000D_
        "Statistics": {_x000D_
          "CreationDate": "2018-04-25T12:38:42.1797162+02:00",_x000D_
          "LastRefreshDate": "2018-03-15T17:08:52.9071113+01:00",_x000D_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34.0_x000D_
          ]_x000D_
        ],_x000D_
        "Statistics": {_x000D_
          "CreationDate": "2018-04-25T12:38:42.1797162+02:00",_x000D_
          "LastRefreshDate": "2018-03-15T17:08:57.7463264+01:00",_x000D_
          "TotalRefreshCount": 1,_x000D_
          "CustomInfo": {}_x000D_
        }_x000D_
      },_x000D_
      "37": {_x000D_
        "$type": "Inside.Core.Formula.Definition.DefinitionAC, Inside.Core.Formula",_x000D_
        "ID": 37,_x000D_
        "Results": [_x000D_
          [_x000D_
            48.0_x000D_
          ]_x000D_
        ],_x000D_
        "Statistics": {_x000D_
          "CreationDate": "2018-04-25T12:38:42.1797162+02:00",_x000D_
          "LastRefreshDate": "2018-03-15T17:09:42.4077223+01:00",_x000D_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35.0_x000D_
          ]_x000D_
        ],_x000D_
        "Statistics": {_x000D_
          "CreationDate": "2018-04-25T12:38:42.1797162+02:00",_x000D_
          "LastRefreshDate": "2018-03-15T17:10:16.177926+01:00",_x000D_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65.0_x000D_
          ]_x000D_
        ],_x000D_
        "Statistics": {_x000D_
          "CreationDate": "2018-04-25T12:38:42.1797162+02:00",_x000D_
          "LastRefreshDate": "2018-03-15T17:10:30.4797803+01:00",_x000D_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48.0_x000D_
          ]_x000D_
        ],_x000D_
        "Statistics": {_x000D_
          "CreationDate": "2018-04-25T12:38:42.1797162+02:00",_x000D_
          "LastRefreshDate": "2018-03-15T17:10:35.8022256+01:00",_x000D_
          "TotalRefreshCount": 1,_x000D_
          "CustomInfo": {}_x000D_
        }_x000D_
      },_x000D_
      "41": {_x000D_
        "$type": "Inside.Core.Formula.Definition.DefinitionAC, Inside.Core.Formula",_x000D_
        "ID": 41,_x000D_
        "Results": [_x000D_
          [_x000D_
            17.0_x000D_
          ]_x000D_
        ],_x000D_
        "Statistics": {_x000D_
          "CreationDate": "2018-04-25T12:38:42.1797162+02:00",_x000D_
          "LastRefreshDate": "2018-03-15T17:11:19.1581059+01:00",_x000D_
          "TotalRefreshCount": 2,_x000D_
          "CustomInfo": {}_x000D_
        }_x000D_
      },_x000D_
      "42": {_x000D_
        "$type": "Inside.Core.Formula.Definition.DefinitionAC, Inside.Core.Formula",_x000D_
        "ID": 42,_x000D_
        "Results": [_x000D_
          [_x000D_
            43.0_x000D_
          ]_x000D_
        ],_x000D_
        "Statistics": {_x000D_
          "CreationDate": "2018-04-25T12:38:42.1797162+02:00",_x000D_
          "LastRefreshDate": "2018-03-15T17:11:33.1712037+01:00",_x000D_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33.0_x000D_
          ]_x000D_
        ],_x000D_
        "Statistics": {_x000D_
          "CreationDate": "2018-04-25T12:38:42.1797162+02:00",_x000D_
          "LastRefreshDate": "2018-03-15T17:11:38.0099849+01:00",_x000D_
          "TotalRefreshCount": 1,_x000D_
          "CustomInfo": {}_x000D_
        }_x000D_
      },_x000D_
      "44": {_x000D_
        "$type": "Inside.Core.Formula.Definition.DefinitionAC, Inside.Core.Formula",_x000D_
        "ID": 44,_x000D_
        "Results": [_x000D_
          [_x000D_
            17.0_x000D_
          ]_x000D_
        ],_x000D_
        "Statistics": {_x000D_
          "CreationDate": "2018-04-25T12:38:42.1797162+02:00",_x000D_
          "LastRefreshDate": "2018-03-15T17:11:59.1747026+01:00",_x000D_
          "TotalRefreshCount": 1,_x000D_
          "CustomInfo": {}_x000D_
        }_x000D_
      },_x000D_
      "45": {_x000D_
        "$type": "Inside.Core.Formula.Definition.DefinitionAC, Inside.Core.Formula",_x000D_
        "ID": 45,_x000D_
        "Results": [_x000D_
          [_x000D_
            35.0_x000D_
          ]_x000D_
        ],_x000D_
        "Statistics": {_x000D_
          "CreationDate": "2018-04-25T12:38:42.1797162+02:00",_x000D_
          "LastRefreshDate": "2018-03-26T11:13:09.3812329+02:00",_x000D_
          "TotalRefreshCount": 3,_x000D_
          "CustomInfo": {}_x000D_
        }_x000D_
      },_x000D_
      "46": {_x000D_
        "$type": "Inside.Core.Formula.Definition.DefinitionAC, Inside.Core.Formula",_x000D_
        "ID": 46,_x000D_
        "Results": [_x000D_
          [_x000D_
            65.0_x000D_
          ]_x000D_
        ],_x000D_
        "Statistics": {_x000D_
          "CreationDate": "2018-04-25T12:38:42.1797162+02:00",_x000D_
          "LastRefreshDate": "2018-03-15T17:12:09.791263+01:00",_x000D_
          "TotalRefreshCount": 1,_x000D_
          "CustomInfo": {}_x000D_
        }_x000D_
      },_x000D_
      "47": {_x000D_
        "$typ</t>
  </si>
  <si>
    <t>e": "Inside.Core.Formula.Definition.DefinitionAC, Inside.Core.Formula",_x000D_
        "ID": 47,_x000D_
        "Results": [_x000D_
          [_x000D_
            48.0_x000D_
          ]_x000D_
        ],_x000D_
        "Statistics": {_x000D_
          "CreationDate": "2018-04-25T12:38:42.1797162+02:00",_x000D_
          "LastRefreshDate": "2018-03-15T17:12:16.7656917+01:00",_x000D_
          "TotalRefreshCount": 1,_x000D_
          "CustomInfo": {}_x000D_
        }_x000D_
      },_x000D_
      "48": {_x000D_
        "$type": "Inside.Core.Formula.Definition.DefinitionAC, Inside.Core.Formula",_x000D_
        "ID": 48,_x000D_
        "Results": [_x000D_
          [_x000D_
            34.0_x000D_
          ]_x000D_
        ],_x000D_
        "Statistics": {_x000D_
          "CreationDate": "2018-04-25T12:38:42.1797162+02:00",_x000D_
          "LastRefreshDate": "2018-03-27T16:09:44.9580859+02:00",_x000D_
          "TotalRefreshCount": 6,_x000D_
          "CustomInfo": {}_x000D_
        }_x000D_
      },_x000D_
      "49": {_x000D_
        "$type": "Inside.Core.Formula.Definition.DefinitionAC, Inside.Core.Formula",_x000D_
        "ID": 49,_x000D_
        "Results": [_x000D_
          [_x000D_
            34.0_x000D_
          ]_x000D_
        ],_x000D_
        "Statistics": {_x000D_
          "CreationDate": "2018-04-25T12:38:42.1797162+02:00",_x000D_
          "LastRefreshDate": "2018-03-27T16:09:44.9640911+02:00",_x000D_
          "TotalRefreshCount": 6,_x000D_
          "CustomInfo": {}_x000D_
        }_x000D_
      },_x000D_
      "50": {_x000D_
        "$type": "Inside.Core.Formula.Definition.DefinitionAC, Inside.Core.Formula",_x000D_
        "ID": 50,_x000D_
        "Results": [_x000D_
          [_x000D_
            36.0_x000D_
          ]_x000D_
        ],_x000D_
        "Statistics": {_x000D_
          "CreationDate": "2018-04-25T12:38:42.1797162+02:00",_x000D_
          "LastRefreshDate": "2018-03-27T16:09:44.970093+02:00",_x000D_
          "TotalRefreshCount": 6,_x000D_
          "CustomInfo": {}_x000D_
        }_x000D_
      },_x000D_
      "51": {_x000D_
        "$type": "Inside.Core.Formula.Definition.DefinitionAC, Inside.Core.Formula",_x000D_
        "ID": 51,_x000D_
        "Results": [_x000D_
          [_x000D_
            106.7741935483871_x000D_
          ]_x000D_
        ],_x000D_
        "Statistics": {_x000D_
          "CreationDate": "2018-04-25T12:38:42.1802135+02:00",_x000D_
          "LastRefreshDate": "2018-03-26T11:18:17.4571806+02:00",_x000D_
          "TotalRefreshCount": 2,_x000D_
          "CustomInfo": {}_x000D_
        }_x000D_
      },_x000D_
      "52": {_x000D_
        "$type": "Inside.Core.Formula.Definition.DefinitionAC, Inside.Core.Formula",_x000D_
        "ID": 52,_x000D_
        "Results": [_x000D_
          [_x000D_
            120.38709677419355_x000D_
          ]_x000D_
        ],_x000D_
        "Statistics": {_x000D_
          "CreationDate": "2018-04-25T12:38:42.1802135+02:00",_x000D_
          "LastRefreshDate": "2018-03-15T17:12:45.3937534+01:00",_x000D_
          "TotalRefreshCount": 1,_x000D_
          "CustomInfo": {}_x000D_
        }_x000D_
      },_x000D_
      "53": {_x000D_
        "$type": "Inside.Core.Formula.Definition.DefinitionAC, Inside.Core.Formula",_x000D_
        "ID": 53,_x000D_
        "Results": [_x000D_
          [_x000D_
            132.79818237935484_x000D_
          ]_x000D_
        ],_x000D_
        "Statistics": {_x000D_
          "CreationDate": "2018-04-25T12:38:42.1802135+02:00",_x000D_
          "LastRefreshDate": "2018-03-15T17:12:50.8839839+01:00",_x000D_
          "TotalRefreshCount": 1,_x000D_
          "CustomInfo": {}_x000D_
        }_x000D_
      },_x000D_
      "54": {_x000D_
        "$type": "Inside.Core.Formula.Definition.DefinitionAC, Inside.Core.Formula",_x000D_
        "ID": 54,_x000D_
        "Results": [_x000D_
          [_x000D_
            17.0_x000D_
          ]_x000D_
        ],_x000D_
        "Statistics": {_x000D_
          "CreationDate": "2018-04-25T12:38:42.1802135+02:00",_x000D_
          "LastRefreshDate": "2018-03-27T16:09:44.9473867+02:00",_x000D_
          "TotalRefreshCount": 7,_x000D_
          "CustomInfo": {}_x000D_
        }_x000D_
      },_x000D_
      "55": {_x000D_
        "$type": "Inside.Core.Formula.Definition.DefinitionAC, Inside.Core.Formula",_x000D_
        "ID": 55,_x000D_
        "Results": [_x000D_
          [_x000D_
            17.0_x000D_
          ]_x000D_
        ],_x000D_
        "Statistics": {_x000D_
          "CreationDate": "2018-04-25T12:38:42.1802135+02:00",_x000D_
          "LastRefreshDate": "2018-03-26T11:13:42.2965548+02:00",_x000D_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48.0_x000D_
          ]_x000D_
        ],_x000D_
        "Statistics": {_x000D_
          "CreationDate": "2018-04-25T12:38:42.1802135+02:00",_x000D_
          "LastRefreshDate": "2018-03-27T16:09:44.9268697+02:00",_x000D_
          "TotalRefreshCount": 7,_x000D_
          "CustomInfo": {}_x000D_
        }_x000D_
      },_x000D_
      "57": {_x000D_
        "$type": "Inside.Core.Formula.Definition.DefinitionAC, Inside.Core.Formula",_x000D_
        "ID": 57,_x000D_
        "Results": [_x000D_
          [_x000D_
            36.0_x000D_
          ]_x000D_
        ],_x000D_
        "Statistics": {_x000D_
          "CreationDate": "2018-04-25T12:38:42.1802135+02:00",_x000D_
          "LastRefreshDate": "2018-03-27T16:09:44.8978483+02:00",_x000D_
          "TotalRefreshCount": 6,_x000D_
          "CustomInfo": {}_x000D_
        }_x000D_
      },_x000D_
      "58": {_x000D_
        "$type": "Inside.Core.Formula.Definition.DefinitionAC, Inside.Core.Formula",_x000D_
        "ID": 58,_x000D_
        "Results": [_x000D_
          [_x000D_
            35.0_x000D_
          ]_x000D_
        ],_x000D_
        "Statistics": {_x000D_
          "CreationDate": "2018-04-25T12:38:42.1802135+02:00",_x000D_
          "LastRefreshDate": "2018-03-27T16:09:44.9208658+02:00",_x000D_
          "TotalRefreshCount": 7,_x000D_
          "CustomInfo": {}_x000D_
        }_x000D_
      },_x000D_
      "59": {_x000D_
        "$type": "Inside.Core.Formula.Definition.DefinitionAC, Inside.Core.Formula",_x000D_
        "ID": 59,_x000D_
        "Results": [_x000D_
          [_x000D_
            69.0_x000D_
          ]_x000D_
        ],_x000D_
        "Statistics": {_x000D_
          "CreationDate": "2018-04-25T12:38:42.1802135+02:00",_x000D_
          "LastRefreshDate": "2018-03-27T16:09:44.9368756+02:00",_x000D_
          "TotalRefreshCount": 8,_x000D_
          "CustomInfo": {}_x000D_
        }_x000D_
      },_x000D_
      "60": {_x000D_
        "$type": "Inside.Core.Formula.Definition.DefinitionAC, Inside.Core.Formula",_x000D_
        "ID": 60,_x000D_
        "Results": [_x000D_
          [_x000D_
            50.0_x000D_
          ]_x000D_
        ],_x000D_
        "Statistics": {_x000D_
          "CreationDate": "2018-04-25T12:38:42.1802135+02:00",_x000D_
          "LastRefreshDate": "2018-03-27T16:09:44.8678304+02:00",_x000D_
          "TotalRefreshCount": 6,_x000D_
          "CustomInfo": {}_x000D_
        }_x000D_
      },_x000D_
      "61": {_x000D_
        "$type": "Inside.Core.Formula.Definition.DefinitionAC, Inside.Core.Formula",_x000D_
        "ID": 61,_x000D_
        "Results": [_x000D_
          [_x000D_
            108.0_x000D_
          ]_x000D_
        ],_x000D_
        "Statistics": {_x000D_
          "CreationDate": "2018-04-25T12:38:42.1802135+02:00",_x000D_
          "LastRefreshDate": "2018-03-27T16:09:44.8808384+02:00",_x000D_
          "TotalRefreshCount": 6,_x000D_
          "CustomInfo": {}_x000D_
        }_x000D_
      },_x000D_
      "62": {_x000D_
        "$type": "Inside.Core.Formula.Definition.DefinitionAC, Inside.Core.Formula",_x000D_
        "ID": 62,_x000D_
        "Results": [_x000D_
          [_x000D_
            121.0_x000D_
          ]_x000D_
        ],_x000D_
        "Statistics": {_x000D_
          "CreationDate": "2018-04-25T12:38:42.1802135+02:00",_x000D_
          "LastRefreshDate": "2018-03-27T16:09:44.860826+02:00",_x000D_
          "TotalRefreshCount": 6,_x000D_
          "CustomInfo": {}_x000D_
        }_x000D_
      },_x000D_
      "63": {_x000D_
        "$type": "Inside.Core.Formula.Definition.DefinitionAC, Inside.Core.Formula",_x000D_
        "ID": 63,_x000D_
        "Results": [_x000D_
          [_x000D_
            131.0_x000D_
          ]_x000D_
        ],_x000D_
        "Statistics": {_x000D_
          "CreationDate": "2018-04-25T12:38:42.1802135+02:00",_x000D_
          "LastRefreshDate": "2018-03-27T16:09:44.9158622+02:00",_x000D_
          "TotalRefreshCount": 6,_x000D_
          "CustomInfo": {}_x000D_
        }_x000D_
      }_x000D_
    },_x000D_
    "LastID": 63_x000D_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</si>
</sst>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\-#,##0\ "/>
    <numFmt numFmtId="165" formatCode="\+0.00%;\-0.00%"/>
    <numFmt numFmtId="166" formatCode="#,##0&quot; personnes&quot;"/>
    <numFmt numFmtId="167" formatCode="#,##0&quot; ans&quot;"/>
    <numFmt numFmtId="168" formatCode="0&quot;%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5"/>
      <name val="Century Gothic"/>
      <family val="2"/>
    </font>
    <font>
      <b/>
      <sz val="9"/>
      <color indexed="81"/>
      <name val="Tahoma"/>
      <family val="2"/>
    </font>
    <font>
      <i/>
      <sz val="10"/>
      <color theme="1"/>
      <name val="Century Gothic"/>
      <family val="2"/>
    </font>
    <font>
      <sz val="28"/>
      <color theme="8"/>
      <name val="Segoe UI"/>
      <family val="2"/>
    </font>
    <font>
      <sz val="12"/>
      <color theme="8"/>
      <name val="Century Gothic"/>
      <family val="2"/>
    </font>
    <font>
      <sz val="18"/>
      <color theme="0"/>
      <name val="Segoe UI"/>
      <family val="2"/>
    </font>
    <font>
      <sz val="18"/>
      <color theme="1"/>
      <name val="Segoe UI"/>
      <family val="2"/>
    </font>
    <font>
      <sz val="12"/>
      <color theme="0"/>
      <name val="Segoe UI"/>
      <family val="2"/>
    </font>
    <font>
      <sz val="11"/>
      <color theme="0"/>
      <name val="Segoe UI"/>
      <family val="2"/>
    </font>
    <font>
      <sz val="28"/>
      <color theme="5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1" fillId="0" borderId="0" xfId="0" applyFont="1"/>
    <xf numFmtId="0" fontId="2" fillId="3" borderId="0" xfId="0" applyFont="1" applyFill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Border="1"/>
    <xf numFmtId="0" fontId="0" fillId="0" borderId="0" xfId="0" applyBorder="1"/>
    <xf numFmtId="165" fontId="7" fillId="0" borderId="0" xfId="1" applyNumberFormat="1" applyFont="1" applyBorder="1" applyAlignment="1" applyProtection="1">
      <alignment horizontal="center" vertical="center"/>
      <protection hidden="1"/>
    </xf>
    <xf numFmtId="164" fontId="6" fillId="0" borderId="0" xfId="1" applyNumberFormat="1" applyFont="1" applyBorder="1" applyAlignment="1" applyProtection="1">
      <alignment horizontal="center" vertical="center"/>
      <protection hidden="1"/>
    </xf>
    <xf numFmtId="164" fontId="6" fillId="0" borderId="0" xfId="1" applyNumberFormat="1" applyFont="1" applyBorder="1" applyAlignment="1" applyProtection="1">
      <alignment vertical="center"/>
      <protection hidden="1"/>
    </xf>
    <xf numFmtId="0" fontId="9" fillId="0" borderId="0" xfId="0" applyFont="1"/>
    <xf numFmtId="49" fontId="10" fillId="2" borderId="1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 applyProtection="1">
      <alignment vertical="center"/>
      <protection hidden="1"/>
    </xf>
    <xf numFmtId="0" fontId="0" fillId="0" borderId="7" xfId="0" applyBorder="1"/>
    <xf numFmtId="165" fontId="7" fillId="0" borderId="6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164" fontId="6" fillId="0" borderId="13" xfId="1" applyNumberFormat="1" applyFont="1" applyBorder="1" applyAlignment="1" applyProtection="1">
      <alignment vertical="center"/>
      <protection hidden="1"/>
    </xf>
    <xf numFmtId="0" fontId="0" fillId="0" borderId="14" xfId="0" applyBorder="1"/>
    <xf numFmtId="165" fontId="7" fillId="0" borderId="13" xfId="1" applyNumberFormat="1" applyFont="1" applyBorder="1" applyAlignment="1" applyProtection="1">
      <alignment horizontal="center" vertical="center"/>
      <protection hidden="1"/>
    </xf>
    <xf numFmtId="165" fontId="7" fillId="0" borderId="15" xfId="1" applyNumberFormat="1" applyFont="1" applyBorder="1" applyAlignment="1" applyProtection="1">
      <alignment horizontal="center" vertical="center"/>
      <protection hidden="1"/>
    </xf>
    <xf numFmtId="0" fontId="1" fillId="0" borderId="16" xfId="0" applyFont="1" applyBorder="1"/>
    <xf numFmtId="0" fontId="0" fillId="0" borderId="17" xfId="0" applyBorder="1"/>
    <xf numFmtId="164" fontId="6" fillId="0" borderId="10" xfId="1" applyNumberFormat="1" applyFont="1" applyBorder="1" applyAlignment="1" applyProtection="1">
      <alignment vertical="center"/>
      <protection hidden="1"/>
    </xf>
    <xf numFmtId="0" fontId="1" fillId="0" borderId="11" xfId="0" applyFont="1" applyBorder="1"/>
    <xf numFmtId="0" fontId="0" fillId="0" borderId="12" xfId="0" applyBorder="1"/>
    <xf numFmtId="0" fontId="0" fillId="0" borderId="18" xfId="0" applyFill="1" applyBorder="1"/>
    <xf numFmtId="0" fontId="1" fillId="0" borderId="0" xfId="0" applyFont="1" applyFill="1" applyBorder="1"/>
    <xf numFmtId="0" fontId="0" fillId="0" borderId="7" xfId="0" applyFill="1" applyBorder="1"/>
    <xf numFmtId="164" fontId="6" fillId="0" borderId="6" xfId="1" applyNumberFormat="1" applyFont="1" applyFill="1" applyBorder="1" applyAlignment="1" applyProtection="1">
      <alignment vertical="center"/>
      <protection hidden="1"/>
    </xf>
    <xf numFmtId="165" fontId="7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64" fontId="8" fillId="2" borderId="5" xfId="1" applyNumberFormat="1" applyFont="1" applyFill="1" applyBorder="1" applyAlignment="1" applyProtection="1">
      <alignment horizontal="center" vertical="center"/>
      <protection hidden="1"/>
    </xf>
    <xf numFmtId="164" fontId="8" fillId="2" borderId="0" xfId="1" applyNumberFormat="1" applyFont="1" applyFill="1" applyBorder="1" applyAlignment="1" applyProtection="1">
      <alignment horizontal="center" vertical="center"/>
      <protection hidden="1"/>
    </xf>
    <xf numFmtId="164" fontId="8" fillId="2" borderId="4" xfId="1" applyNumberFormat="1" applyFont="1" applyFill="1" applyBorder="1" applyAlignment="1" applyProtection="1">
      <alignment horizontal="center" vertical="center"/>
      <protection hidden="1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center"/>
    </xf>
    <xf numFmtId="168" fontId="8" fillId="2" borderId="11" xfId="1" applyNumberFormat="1" applyFont="1" applyFill="1" applyBorder="1" applyAlignment="1">
      <alignment horizontal="center" vertical="center"/>
    </xf>
    <xf numFmtId="168" fontId="8" fillId="2" borderId="12" xfId="1" applyNumberFormat="1" applyFont="1" applyFill="1" applyBorder="1" applyAlignment="1">
      <alignment horizontal="center" vertical="center"/>
    </xf>
    <xf numFmtId="168" fontId="8" fillId="2" borderId="0" xfId="1" applyNumberFormat="1" applyFont="1" applyFill="1" applyBorder="1" applyAlignment="1">
      <alignment horizontal="center" vertical="center"/>
    </xf>
    <xf numFmtId="168" fontId="8" fillId="2" borderId="14" xfId="1" applyNumberFormat="1" applyFont="1" applyFill="1" applyBorder="1" applyAlignment="1">
      <alignment horizontal="center" vertical="center"/>
    </xf>
    <xf numFmtId="168" fontId="8" fillId="2" borderId="16" xfId="1" applyNumberFormat="1" applyFont="1" applyFill="1" applyBorder="1" applyAlignment="1">
      <alignment horizontal="center" vertical="center"/>
    </xf>
    <xf numFmtId="168" fontId="8" fillId="2" borderId="17" xfId="1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167" fontId="8" fillId="2" borderId="11" xfId="0" applyNumberFormat="1" applyFont="1" applyFill="1" applyBorder="1" applyAlignment="1">
      <alignment horizontal="center" vertical="center"/>
    </xf>
    <xf numFmtId="167" fontId="8" fillId="2" borderId="12" xfId="0" applyNumberFormat="1" applyFont="1" applyFill="1" applyBorder="1" applyAlignment="1">
      <alignment horizontal="center" vertical="center"/>
    </xf>
    <xf numFmtId="167" fontId="8" fillId="2" borderId="0" xfId="0" applyNumberFormat="1" applyFont="1" applyFill="1" applyBorder="1" applyAlignment="1">
      <alignment horizontal="center" vertical="center"/>
    </xf>
    <xf numFmtId="167" fontId="8" fillId="2" borderId="14" xfId="0" applyNumberFormat="1" applyFont="1" applyFill="1" applyBorder="1" applyAlignment="1">
      <alignment horizontal="center" vertical="center"/>
    </xf>
    <xf numFmtId="167" fontId="8" fillId="2" borderId="16" xfId="0" applyNumberFormat="1" applyFont="1" applyFill="1" applyBorder="1" applyAlignment="1">
      <alignment horizontal="center" vertical="center"/>
    </xf>
    <xf numFmtId="167" fontId="8" fillId="2" borderId="17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Présents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Contrat de professionnalisation (CDD)</c:v>
              </c:pt>
              <c:pt idx="2">
                <c:v>Contrat à durée déterminée</c:v>
              </c:pt>
              <c:pt idx="3">
                <c:v>Convention de stage</c:v>
              </c:pt>
              <c:pt idx="4">
                <c:v>Contrat à durée indéterminée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5</c:v>
              </c:pt>
              <c:pt idx="3">
                <c:v>8</c:v>
              </c:pt>
              <c:pt idx="4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0-6C4D-457D-8730-C4E6D3B7C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25130352"/>
        <c:axId val="725132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5E6E-4D81-9F09-21968EA92D3F}"/>
                  </c:ext>
                </c:extLst>
              </c15:ser>
            </c15:filteredBarSeries>
          </c:ext>
        </c:extLst>
      </c:barChart>
      <c:valAx>
        <c:axId val="72513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0352"/>
        <c:crosses val="autoZero"/>
        <c:crossBetween val="between"/>
      </c:valAx>
      <c:catAx>
        <c:axId val="72513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Entrées Mois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201401</c:v>
              </c:pt>
              <c:pt idx="1">
                <c:v>201402</c:v>
              </c:pt>
              <c:pt idx="2">
                <c:v>201403</c:v>
              </c:pt>
              <c:pt idx="3">
                <c:v>201404</c:v>
              </c:pt>
              <c:pt idx="4">
                <c:v>201405</c:v>
              </c:pt>
              <c:pt idx="5">
                <c:v>201406</c:v>
              </c:pt>
              <c:pt idx="6">
                <c:v>201407</c:v>
              </c:pt>
              <c:pt idx="7">
                <c:v>201408</c:v>
              </c:pt>
              <c:pt idx="8">
                <c:v>201409</c:v>
              </c:pt>
              <c:pt idx="9">
                <c:v>201410</c:v>
              </c:pt>
            </c:strLit>
          </c:cat>
          <c:val>
            <c:numLit>
              <c:formatCode>General</c:formatCode>
              <c:ptCount val="10"/>
              <c:pt idx="0">
                <c:v>7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4</c:v>
              </c:pt>
              <c:pt idx="5">
                <c:v>5</c:v>
              </c:pt>
              <c:pt idx="6">
                <c:v>4</c:v>
              </c:pt>
              <c:pt idx="7">
                <c:v>1</c:v>
              </c:pt>
              <c:pt idx="8">
                <c:v>3</c:v>
              </c:pt>
              <c:pt idx="9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06A8-4F4D-A9EC-8045D3C3D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8114600"/>
        <c:axId val="568111648"/>
      </c:barChart>
      <c:catAx>
        <c:axId val="56811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8111648"/>
        <c:crosses val="autoZero"/>
        <c:auto val="1"/>
        <c:lblAlgn val="ctr"/>
        <c:lblOffset val="100"/>
        <c:noMultiLvlLbl val="0"/>
      </c:catAx>
      <c:valAx>
        <c:axId val="56811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68114600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Entrées Mois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201501</c:v>
              </c:pt>
              <c:pt idx="1">
                <c:v>201502</c:v>
              </c:pt>
              <c:pt idx="2">
                <c:v>201503</c:v>
              </c:pt>
              <c:pt idx="3">
                <c:v>201504</c:v>
              </c:pt>
              <c:pt idx="4">
                <c:v>201505</c:v>
              </c:pt>
              <c:pt idx="5">
                <c:v>201506</c:v>
              </c:pt>
              <c:pt idx="6">
                <c:v>201507</c:v>
              </c:pt>
              <c:pt idx="7">
                <c:v>201508</c:v>
              </c:pt>
              <c:pt idx="8">
                <c:v>201509</c:v>
              </c:pt>
              <c:pt idx="9">
                <c:v>201510</c:v>
              </c:pt>
            </c:strLit>
          </c:cat>
          <c:val>
            <c:numLit>
              <c:formatCode>General</c:formatCode>
              <c:ptCount val="10"/>
              <c:pt idx="0">
                <c:v>8</c:v>
              </c:pt>
              <c:pt idx="1">
                <c:v>4</c:v>
              </c:pt>
              <c:pt idx="2">
                <c:v>4</c:v>
              </c:pt>
              <c:pt idx="3">
                <c:v>7</c:v>
              </c:pt>
              <c:pt idx="4">
                <c:v>8</c:v>
              </c:pt>
              <c:pt idx="5">
                <c:v>12</c:v>
              </c:pt>
              <c:pt idx="6">
                <c:v>11</c:v>
              </c:pt>
              <c:pt idx="7">
                <c:v>3</c:v>
              </c:pt>
              <c:pt idx="8">
                <c:v>4</c:v>
              </c:pt>
              <c:pt idx="9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2-DCE2-4189-AB68-A68E22461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8020136"/>
        <c:axId val="568021120"/>
      </c:barChart>
      <c:catAx>
        <c:axId val="56802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8021120"/>
        <c:crosses val="autoZero"/>
        <c:auto val="1"/>
        <c:lblAlgn val="ctr"/>
        <c:lblOffset val="100"/>
        <c:noMultiLvlLbl val="0"/>
      </c:catAx>
      <c:valAx>
        <c:axId val="568021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68020136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Entrées Mois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201601</c:v>
              </c:pt>
              <c:pt idx="1">
                <c:v>201602</c:v>
              </c:pt>
              <c:pt idx="2">
                <c:v>201603</c:v>
              </c:pt>
              <c:pt idx="3">
                <c:v>201604</c:v>
              </c:pt>
              <c:pt idx="4">
                <c:v>201605</c:v>
              </c:pt>
              <c:pt idx="5">
                <c:v>201606</c:v>
              </c:pt>
              <c:pt idx="6">
                <c:v>201607</c:v>
              </c:pt>
              <c:pt idx="7">
                <c:v>201608</c:v>
              </c:pt>
              <c:pt idx="8">
                <c:v>201609</c:v>
              </c:pt>
              <c:pt idx="9">
                <c:v>201610</c:v>
              </c:pt>
            </c:strLit>
          </c:cat>
          <c:val>
            <c:numLit>
              <c:formatCode>General</c:formatCode>
              <c:ptCount val="10"/>
              <c:pt idx="0">
                <c:v>4</c:v>
              </c:pt>
              <c:pt idx="1">
                <c:v>6</c:v>
              </c:pt>
              <c:pt idx="2">
                <c:v>2</c:v>
              </c:pt>
              <c:pt idx="3">
                <c:v>4</c:v>
              </c:pt>
              <c:pt idx="4">
                <c:v>9</c:v>
              </c:pt>
              <c:pt idx="5">
                <c:v>8</c:v>
              </c:pt>
              <c:pt idx="6">
                <c:v>6</c:v>
              </c:pt>
              <c:pt idx="7">
                <c:v>2</c:v>
              </c:pt>
              <c:pt idx="8">
                <c:v>4</c:v>
              </c:pt>
              <c:pt idx="9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B93D-4031-9EA5-23E83CE2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8008984"/>
        <c:axId val="568014560"/>
      </c:barChart>
      <c:catAx>
        <c:axId val="568008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8014560"/>
        <c:crosses val="autoZero"/>
        <c:auto val="1"/>
        <c:lblAlgn val="ctr"/>
        <c:lblOffset val="100"/>
        <c:noMultiLvlLbl val="0"/>
      </c:catAx>
      <c:valAx>
        <c:axId val="568014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68008984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Sorties Mois</c:v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201401</c:v>
              </c:pt>
              <c:pt idx="1">
                <c:v>201402</c:v>
              </c:pt>
              <c:pt idx="2">
                <c:v>201403</c:v>
              </c:pt>
              <c:pt idx="3">
                <c:v>201404</c:v>
              </c:pt>
              <c:pt idx="4">
                <c:v>201405</c:v>
              </c:pt>
              <c:pt idx="5">
                <c:v>201406</c:v>
              </c:pt>
              <c:pt idx="6">
                <c:v>201407</c:v>
              </c:pt>
              <c:pt idx="7">
                <c:v>201408</c:v>
              </c:pt>
              <c:pt idx="8">
                <c:v>201409</c:v>
              </c:pt>
              <c:pt idx="9">
                <c:v>201410</c:v>
              </c:pt>
            </c:strLit>
          </c:cat>
          <c:val>
            <c:numLit>
              <c:formatCode>General</c:formatCode>
              <c:ptCount val="10"/>
              <c:pt idx="0">
                <c:v>3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7</c:v>
              </c:pt>
              <c:pt idx="6">
                <c:v>4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9EF-4CCE-86EA-002921FCD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52997040"/>
        <c:axId val="452997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Entrées Mois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39EF-4CCE-86EA-002921FCDA81}"/>
                  </c:ext>
                </c:extLst>
              </c15:ser>
            </c15:filteredBarSeries>
          </c:ext>
        </c:extLst>
      </c:barChart>
      <c:catAx>
        <c:axId val="45299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2997368"/>
        <c:crosses val="autoZero"/>
        <c:auto val="1"/>
        <c:lblAlgn val="ctr"/>
        <c:lblOffset val="100"/>
        <c:noMultiLvlLbl val="0"/>
      </c:catAx>
      <c:valAx>
        <c:axId val="452997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2997040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Sorties Mois</c:v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201501</c:v>
              </c:pt>
              <c:pt idx="1">
                <c:v>201502</c:v>
              </c:pt>
              <c:pt idx="2">
                <c:v>201503</c:v>
              </c:pt>
              <c:pt idx="3">
                <c:v>201504</c:v>
              </c:pt>
              <c:pt idx="4">
                <c:v>201505</c:v>
              </c:pt>
              <c:pt idx="5">
                <c:v>201506</c:v>
              </c:pt>
              <c:pt idx="6">
                <c:v>201507</c:v>
              </c:pt>
              <c:pt idx="7">
                <c:v>201508</c:v>
              </c:pt>
              <c:pt idx="8">
                <c:v>201509</c:v>
              </c:pt>
              <c:pt idx="9">
                <c:v>201510</c:v>
              </c:pt>
            </c:strLit>
          </c:cat>
          <c:val>
            <c:numLit>
              <c:formatCode>General</c:formatCode>
              <c:ptCount val="10"/>
              <c:pt idx="0">
                <c:v>10</c:v>
              </c:pt>
              <c:pt idx="1">
                <c:v>2</c:v>
              </c:pt>
              <c:pt idx="2">
                <c:v>2</c:v>
              </c:pt>
              <c:pt idx="3">
                <c:v>1</c:v>
              </c:pt>
              <c:pt idx="4">
                <c:v>6</c:v>
              </c:pt>
              <c:pt idx="5">
                <c:v>6</c:v>
              </c:pt>
              <c:pt idx="6">
                <c:v>8</c:v>
              </c:pt>
              <c:pt idx="7">
                <c:v>7</c:v>
              </c:pt>
              <c:pt idx="8">
                <c:v>3</c:v>
              </c:pt>
              <c:pt idx="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B11-45FA-8E21-05510C1C1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74846488"/>
        <c:axId val="574845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Entrées Mois</c:v>
                </c:tx>
                <c:spPr>
                  <a:solidFill>
                    <a:schemeClr val="accent2"/>
                  </a:solidFill>
                  <a:ln>
                    <a:solidFill>
                      <a:schemeClr val="bg1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CD0C-4978-876C-665C2A36E6D7}"/>
                  </c:ext>
                </c:extLst>
              </c15:ser>
            </c15:filteredBarSeries>
          </c:ext>
        </c:extLst>
      </c:barChart>
      <c:catAx>
        <c:axId val="574846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4845832"/>
        <c:crosses val="autoZero"/>
        <c:auto val="1"/>
        <c:lblAlgn val="ctr"/>
        <c:lblOffset val="100"/>
        <c:noMultiLvlLbl val="0"/>
      </c:catAx>
      <c:valAx>
        <c:axId val="574845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7484648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Sorties Mois</c:v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201601</c:v>
              </c:pt>
              <c:pt idx="1">
                <c:v>201602</c:v>
              </c:pt>
              <c:pt idx="2">
                <c:v>201603</c:v>
              </c:pt>
              <c:pt idx="3">
                <c:v>201604</c:v>
              </c:pt>
              <c:pt idx="4">
                <c:v>201605</c:v>
              </c:pt>
              <c:pt idx="5">
                <c:v>201606</c:v>
              </c:pt>
              <c:pt idx="6">
                <c:v>201607</c:v>
              </c:pt>
              <c:pt idx="7">
                <c:v>201608</c:v>
              </c:pt>
              <c:pt idx="8">
                <c:v>201609</c:v>
              </c:pt>
              <c:pt idx="9">
                <c:v>201610</c:v>
              </c:pt>
            </c:strLit>
          </c:cat>
          <c:val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3</c:v>
              </c:pt>
              <c:pt idx="5">
                <c:v>3</c:v>
              </c:pt>
              <c:pt idx="6">
                <c:v>2</c:v>
              </c:pt>
              <c:pt idx="7">
                <c:v>13</c:v>
              </c:pt>
              <c:pt idx="8">
                <c:v>6</c:v>
              </c:pt>
              <c:pt idx="9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3AEF-4E91-A351-4E7A3B89A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74846488"/>
        <c:axId val="574845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Entrées Mois</c:v>
                </c:tx>
                <c:spPr>
                  <a:solidFill>
                    <a:schemeClr val="accent2"/>
                  </a:solidFill>
                  <a:ln>
                    <a:solidFill>
                      <a:schemeClr val="bg1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0-3AEF-4E91-A351-4E7A3B89A6E7}"/>
                  </c:ext>
                </c:extLst>
              </c15:ser>
            </c15:filteredBarSeries>
          </c:ext>
        </c:extLst>
      </c:barChart>
      <c:catAx>
        <c:axId val="574846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4845832"/>
        <c:crosses val="autoZero"/>
        <c:auto val="1"/>
        <c:lblAlgn val="ctr"/>
        <c:lblOffset val="100"/>
        <c:noMultiLvlLbl val="0"/>
      </c:catAx>
      <c:valAx>
        <c:axId val="574845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7484648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Présents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1">
                <c:v>Contrat d'apprentissage Eses non artisanales de +10 salariés</c:v>
              </c:pt>
              <c:pt idx="2">
                <c:v>Contrat de professionnalisation (CDD)</c:v>
              </c:pt>
              <c:pt idx="3">
                <c:v>Convention de stage</c:v>
              </c:pt>
              <c:pt idx="4">
                <c:v>Contrat à durée déterminée</c:v>
              </c:pt>
              <c:pt idx="5">
                <c:v>Contrat à durée indéterminée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4</c:v>
              </c:pt>
              <c:pt idx="4">
                <c:v>11</c:v>
              </c:pt>
              <c:pt idx="5">
                <c:v>103</c:v>
              </c:pt>
            </c:numLit>
          </c:val>
          <c:extLst>
            <c:ext xmlns:c16="http://schemas.microsoft.com/office/drawing/2014/chart" uri="{C3380CC4-5D6E-409C-BE32-E72D297353CC}">
              <c16:uniqueId val="{00000000-D23B-4F6A-BEAE-F8CF31D0F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1986288"/>
        <c:axId val="5219836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3187-4AF8-884A-36FEA8114DFD}"/>
                  </c:ext>
                </c:extLst>
              </c15:ser>
            </c15:filteredBarSeries>
          </c:ext>
        </c:extLst>
      </c:barChart>
      <c:valAx>
        <c:axId val="52198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986288"/>
        <c:crosses val="autoZero"/>
        <c:crossBetween val="between"/>
      </c:valAx>
      <c:catAx>
        <c:axId val="52198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983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Présents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1">
                <c:v>Contrat d'apprentissage Eses non artisanales de +10 salariés</c:v>
              </c:pt>
              <c:pt idx="2">
                <c:v>Contrat de professionnalisation (CDD)</c:v>
              </c:pt>
              <c:pt idx="3">
                <c:v>Convention de stage</c:v>
              </c:pt>
              <c:pt idx="4">
                <c:v>Contrat à durée déterminée</c:v>
              </c:pt>
              <c:pt idx="5">
                <c:v>Contrat à durée indéterminée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5</c:v>
              </c:pt>
              <c:pt idx="4">
                <c:v>9</c:v>
              </c:pt>
              <c:pt idx="5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0-AAD5-4FCB-A5A7-4FDE334CF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0070280"/>
        <c:axId val="5300755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251E-4680-99D8-DBEA25721069}"/>
                  </c:ext>
                </c:extLst>
              </c15:ser>
            </c15:filteredBarSeries>
          </c:ext>
        </c:extLst>
      </c:barChart>
      <c:catAx>
        <c:axId val="5300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0075528"/>
        <c:crosses val="autoZero"/>
        <c:auto val="1"/>
        <c:lblAlgn val="ctr"/>
        <c:lblOffset val="100"/>
        <c:noMultiLvlLbl val="0"/>
      </c:catAx>
      <c:valAx>
        <c:axId val="530075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007028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Présents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0 - 20 ans</c:v>
              </c:pt>
              <c:pt idx="1">
                <c:v>20 - 25 ans</c:v>
              </c:pt>
              <c:pt idx="2">
                <c:v>26 - 30 ans</c:v>
              </c:pt>
              <c:pt idx="3">
                <c:v>31 - 35 ans</c:v>
              </c:pt>
              <c:pt idx="4">
                <c:v>36 - 40 ans</c:v>
              </c:pt>
              <c:pt idx="5">
                <c:v>41 - 45 ans</c:v>
              </c:pt>
              <c:pt idx="6">
                <c:v>46 - 50 ans</c:v>
              </c:pt>
              <c:pt idx="7">
                <c:v>51 - 55 ans</c:v>
              </c:pt>
              <c:pt idx="8">
                <c:v>56 - 60 ans</c:v>
              </c:pt>
              <c:pt idx="9">
                <c:v>61 - 65 ans</c:v>
              </c:pt>
              <c:pt idx="10">
                <c:v>65 ans et +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1</c:v>
              </c:pt>
              <c:pt idx="2">
                <c:v>19</c:v>
              </c:pt>
              <c:pt idx="3">
                <c:v>29</c:v>
              </c:pt>
              <c:pt idx="4">
                <c:v>10</c:v>
              </c:pt>
              <c:pt idx="5">
                <c:v>9</c:v>
              </c:pt>
              <c:pt idx="6">
                <c:v>10</c:v>
              </c:pt>
              <c:pt idx="7">
                <c:v>10</c:v>
              </c:pt>
              <c:pt idx="8">
                <c:v>8</c:v>
              </c:pt>
              <c:pt idx="9">
                <c:v>2</c:v>
              </c:pt>
              <c:pt idx="1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392-4C69-B4D0-CF410FC38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6522416"/>
        <c:axId val="4465227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>
                    <a:solidFill>
                      <a:schemeClr val="bg1"/>
                    </a:solidFill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985B-44DD-A66C-DC592A506CDA}"/>
                  </c:ext>
                </c:extLst>
              </c15:ser>
            </c15:filteredBarSeries>
          </c:ext>
        </c:extLst>
      </c:barChart>
      <c:catAx>
        <c:axId val="44652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522744"/>
        <c:crosses val="autoZero"/>
        <c:auto val="1"/>
        <c:lblAlgn val="ctr"/>
        <c:lblOffset val="100"/>
        <c:noMultiLvlLbl val="0"/>
      </c:catAx>
      <c:valAx>
        <c:axId val="44652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52241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Présents</c:v>
          </c:tx>
          <c:spPr>
            <a:solidFill>
              <a:schemeClr val="accent2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0 - 20 ans</c:v>
              </c:pt>
              <c:pt idx="1">
                <c:v>20 - 25 ans</c:v>
              </c:pt>
              <c:pt idx="2">
                <c:v>26 - 30 ans</c:v>
              </c:pt>
              <c:pt idx="3">
                <c:v>31 - 35 ans</c:v>
              </c:pt>
              <c:pt idx="4">
                <c:v>36 - 40 ans</c:v>
              </c:pt>
              <c:pt idx="5">
                <c:v>41 - 45 ans</c:v>
              </c:pt>
              <c:pt idx="6">
                <c:v>46 - 50 ans</c:v>
              </c:pt>
              <c:pt idx="7">
                <c:v>51 - 55 ans</c:v>
              </c:pt>
              <c:pt idx="8">
                <c:v>56 - 60 ans</c:v>
              </c:pt>
              <c:pt idx="9">
                <c:v>61 - 65 ans</c:v>
              </c:pt>
              <c:pt idx="10">
                <c:v>65 ans et +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4</c:v>
              </c:pt>
              <c:pt idx="2">
                <c:v>27</c:v>
              </c:pt>
              <c:pt idx="3">
                <c:v>32</c:v>
              </c:pt>
              <c:pt idx="4">
                <c:v>11</c:v>
              </c:pt>
              <c:pt idx="5">
                <c:v>8</c:v>
              </c:pt>
              <c:pt idx="6">
                <c:v>10</c:v>
              </c:pt>
              <c:pt idx="7">
                <c:v>9</c:v>
              </c:pt>
              <c:pt idx="8">
                <c:v>7</c:v>
              </c:pt>
              <c:pt idx="9">
                <c:v>2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F3-4C42-B105-B50106754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6557840"/>
        <c:axId val="4465499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 w="9525" cap="flat" cmpd="sng" algn="ctr">
                    <a:solidFill>
                      <a:schemeClr val="bg1"/>
                    </a:solidFill>
                    <a:round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3-ACE7-467A-88DD-D4BE14FBB498}"/>
                  </c:ext>
                </c:extLst>
              </c15:ser>
            </c15:filteredBarSeries>
          </c:ext>
        </c:extLst>
      </c:barChart>
      <c:catAx>
        <c:axId val="44655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549968"/>
        <c:crosses val="autoZero"/>
        <c:auto val="1"/>
        <c:lblAlgn val="ctr"/>
        <c:lblOffset val="100"/>
        <c:noMultiLvlLbl val="0"/>
      </c:catAx>
      <c:valAx>
        <c:axId val="44654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55784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Présents</c:v>
          </c:tx>
          <c:spPr>
            <a:solidFill>
              <a:schemeClr val="accent2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0 - 20 ans</c:v>
              </c:pt>
              <c:pt idx="1">
                <c:v>20 - 25 ans</c:v>
              </c:pt>
              <c:pt idx="2">
                <c:v>26 - 30 ans</c:v>
              </c:pt>
              <c:pt idx="3">
                <c:v>31 - 35 ans</c:v>
              </c:pt>
              <c:pt idx="4">
                <c:v>36 - 40 ans</c:v>
              </c:pt>
              <c:pt idx="5">
                <c:v>41 - 45 ans</c:v>
              </c:pt>
              <c:pt idx="6">
                <c:v>46 - 50 ans</c:v>
              </c:pt>
              <c:pt idx="7">
                <c:v>51 - 55 ans</c:v>
              </c:pt>
              <c:pt idx="8">
                <c:v>56 - 60 ans</c:v>
              </c:pt>
              <c:pt idx="9">
                <c:v>61 - 65 ans</c:v>
              </c:pt>
              <c:pt idx="10">
                <c:v>65 ans et +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7</c:v>
              </c:pt>
              <c:pt idx="2">
                <c:v>41</c:v>
              </c:pt>
              <c:pt idx="3">
                <c:v>31</c:v>
              </c:pt>
              <c:pt idx="4">
                <c:v>16</c:v>
              </c:pt>
              <c:pt idx="5">
                <c:v>8</c:v>
              </c:pt>
              <c:pt idx="6">
                <c:v>10</c:v>
              </c:pt>
              <c:pt idx="7">
                <c:v>9</c:v>
              </c:pt>
              <c:pt idx="8">
                <c:v>7</c:v>
              </c:pt>
              <c:pt idx="9">
                <c:v>2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BC-44BE-9413-6BC5E7A62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6535536"/>
        <c:axId val="446533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 w="9525" cap="flat" cmpd="sng" algn="ctr">
                    <a:solidFill>
                      <a:schemeClr val="bg1"/>
                    </a:solidFill>
                    <a:round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48BB-436F-BC67-03354F6D4C77}"/>
                  </c:ext>
                </c:extLst>
              </c15:ser>
            </c15:filteredBarSeries>
          </c:ext>
        </c:extLst>
      </c:barChart>
      <c:catAx>
        <c:axId val="44653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533240"/>
        <c:crosses val="autoZero"/>
        <c:auto val="1"/>
        <c:lblAlgn val="ctr"/>
        <c:lblOffset val="100"/>
        <c:noMultiLvlLbl val="0"/>
      </c:catAx>
      <c:valAx>
        <c:axId val="44653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53553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599616858237579E-3"/>
          <c:y val="8.8686728395061726E-2"/>
          <c:w val="0.64736829501915705"/>
          <c:h val="0.83438580246913585"/>
        </c:manualLayout>
      </c:layout>
      <c:doughnutChart>
        <c:varyColors val="1"/>
        <c:ser>
          <c:idx val="1"/>
          <c:order val="1"/>
          <c:tx>
            <c:v>Présents</c:v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DC-46D7-A37C-35679E355CC5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DC-46D7-A37C-35679E355CC5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DC-46D7-A37C-35679E355CC5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DC-46D7-A37C-35679E355CC5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DDC-46D7-A37C-35679E355C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CONTRAT DE PROFESSIONALISATION</c:v>
              </c:pt>
              <c:pt idx="1">
                <c:v>STAGIAIRE</c:v>
              </c:pt>
              <c:pt idx="2">
                <c:v>CADRE</c:v>
              </c:pt>
              <c:pt idx="3">
                <c:v>EMPLOYE</c:v>
              </c:pt>
              <c:pt idx="4">
                <c:v>CADRE FORFAIT JOUR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10</c:v>
              </c:pt>
              <c:pt idx="2">
                <c:v>21</c:v>
              </c:pt>
              <c:pt idx="3">
                <c:v>24</c:v>
              </c:pt>
              <c:pt idx="4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C-6866-4D2A-A82C-58DFDA9F4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ETP</c:v>
                </c:tx>
                <c:dPt>
                  <c:idx val="0"/>
                  <c:bubble3D val="0"/>
                  <c:spPr>
                    <a:solidFill>
                      <a:schemeClr val="accent1">
                        <a:shade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35D3-4C34-B472-5E6AA4FA56F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shade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35D3-4C34-B472-5E6AA4FA56F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shade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35D3-4C34-B472-5E6AA4FA56F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tint val="77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35D3-4C34-B472-5E6AA4FA56F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1">
                        <a:tint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35D3-4C34-B472-5E6AA4FA56F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1">
                        <a:tint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35D3-4C34-B472-5E6AA4FA56FA}"/>
                    </c:ext>
                  </c:extLst>
                </c:dPt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086D-4FC7-81B6-3890FFB7CFE0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775862068965552E-3"/>
          <c:y val="0.10044598765432099"/>
          <c:w val="0.64432710727969345"/>
          <c:h val="0.83046604938271606"/>
        </c:manualLayout>
      </c:layout>
      <c:doughnutChart>
        <c:varyColors val="1"/>
        <c:ser>
          <c:idx val="1"/>
          <c:order val="1"/>
          <c:tx>
            <c:v>Présents</c:v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39-46A6-A806-A16EA73D3302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39-46A6-A806-A16EA73D3302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39-46A6-A806-A16EA73D3302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39-46A6-A806-A16EA73D3302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39-46A6-A806-A16EA73D33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CONTRAT DE PROFESSIONALISATION</c:v>
              </c:pt>
              <c:pt idx="1">
                <c:v>STAGIAIRE</c:v>
              </c:pt>
              <c:pt idx="2">
                <c:v>CADRE</c:v>
              </c:pt>
              <c:pt idx="3">
                <c:v>EMPLOYE</c:v>
              </c:pt>
              <c:pt idx="4">
                <c:v>CADRE FORFAIT JOUR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4</c:v>
              </c:pt>
              <c:pt idx="2">
                <c:v>17</c:v>
              </c:pt>
              <c:pt idx="3">
                <c:v>40</c:v>
              </c:pt>
              <c:pt idx="4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C-3EC2-4FEA-ABA9-507C741F5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ETP</c:v>
                </c:tx>
                <c:dPt>
                  <c:idx val="0"/>
                  <c:bubble3D val="0"/>
                  <c:spPr>
                    <a:solidFill>
                      <a:schemeClr val="accent1">
                        <a:shade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F424-443E-AF58-D6884C30646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shade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F424-443E-AF58-D6884C30646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shade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F424-443E-AF58-D6884C30646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tint val="77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F424-443E-AF58-D6884C30646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1">
                        <a:tint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F424-443E-AF58-D6884C30646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1">
                        <a:tint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F424-443E-AF58-D6884C30646E}"/>
                    </c:ext>
                  </c:extLst>
                </c:dPt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3-DDB3-44E6-A4FB-167FED9648E6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164750957854405E-2"/>
          <c:y val="8.8686728395061726E-2"/>
          <c:w val="0.64432710727969345"/>
          <c:h val="0.83046604938271606"/>
        </c:manualLayout>
      </c:layout>
      <c:doughnutChart>
        <c:varyColors val="1"/>
        <c:ser>
          <c:idx val="1"/>
          <c:order val="1"/>
          <c:tx>
            <c:v>Présents</c:v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D5-4066-9DF1-EB9FBCB033A2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D5-4066-9DF1-EB9FBCB033A2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D5-4066-9DF1-EB9FBCB033A2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D5-4066-9DF1-EB9FBCB033A2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9D5-4066-9DF1-EB9FBCB033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CONTRAT DE PROFESSIONALISATION</c:v>
              </c:pt>
              <c:pt idx="1">
                <c:v>STAGIAIRE</c:v>
              </c:pt>
              <c:pt idx="2">
                <c:v>CADRE</c:v>
              </c:pt>
              <c:pt idx="3">
                <c:v>EMPLOYE</c:v>
              </c:pt>
              <c:pt idx="4">
                <c:v>CADRE FORFAIT JOUR</c:v>
              </c:pt>
            </c:strLit>
          </c:cat>
          <c:val>
            <c:numLit>
              <c:formatCode>General</c:formatCode>
              <c:ptCount val="5"/>
              <c:pt idx="0">
                <c:v>2</c:v>
              </c:pt>
              <c:pt idx="1">
                <c:v>5</c:v>
              </c:pt>
              <c:pt idx="2">
                <c:v>26</c:v>
              </c:pt>
              <c:pt idx="3">
                <c:v>28</c:v>
              </c:pt>
              <c:pt idx="4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C-F4F4-4F90-A697-9D1BF6A33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ETP</c:v>
                </c:tx>
                <c:dPt>
                  <c:idx val="0"/>
                  <c:bubble3D val="0"/>
                  <c:spPr>
                    <a:solidFill>
                      <a:schemeClr val="accent1">
                        <a:shade val="53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B7D-4585-8E16-21804767E1E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shade val="7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B7D-4585-8E16-21804767E1E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DB7D-4585-8E16-21804767E1E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tint val="77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DB7D-4585-8E16-21804767E1E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1">
                        <a:tint val="54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DB7D-4585-8E16-21804767E1E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1">
                        <a:tint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E06C-4C01-95EA-B53AE71F061C}"/>
                    </c:ext>
                  </c:extLst>
                </c:dPt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5B19-4AB8-B63C-39DE8671D2E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2.png"/><Relationship Id="rId2" Type="http://schemas.openxmlformats.org/officeDocument/2006/relationships/chart" Target="../charts/chart2.xml"/><Relationship Id="rId16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11207</xdr:rowOff>
    </xdr:from>
    <xdr:to>
      <xdr:col>2</xdr:col>
      <xdr:colOff>1400736</xdr:colOff>
      <xdr:row>22</xdr:row>
      <xdr:rowOff>167207</xdr:rowOff>
    </xdr:to>
    <xdr:graphicFrame macro="">
      <xdr:nvGraphicFramePr>
        <xdr:cNvPr id="12" name="Graphique_A7">
          <a:extLst>
            <a:ext uri="{FF2B5EF4-FFF2-40B4-BE49-F238E27FC236}">
              <a16:creationId xmlns:a16="http://schemas.microsoft.com/office/drawing/2014/main" id="{C4DD20DA-1D7C-4CEA-B6A5-B900BB80D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11207</xdr:colOff>
      <xdr:row>6</xdr:row>
      <xdr:rowOff>11207</xdr:rowOff>
    </xdr:from>
    <xdr:to>
      <xdr:col>6</xdr:col>
      <xdr:colOff>1400736</xdr:colOff>
      <xdr:row>22</xdr:row>
      <xdr:rowOff>167207</xdr:rowOff>
    </xdr:to>
    <xdr:graphicFrame macro="">
      <xdr:nvGraphicFramePr>
        <xdr:cNvPr id="13" name="Graphique_E7">
          <a:extLst>
            <a:ext uri="{FF2B5EF4-FFF2-40B4-BE49-F238E27FC236}">
              <a16:creationId xmlns:a16="http://schemas.microsoft.com/office/drawing/2014/main" id="{3A63CABF-0C4C-4DA7-ADA2-E994C68F0A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11207</xdr:colOff>
      <xdr:row>6</xdr:row>
      <xdr:rowOff>11207</xdr:rowOff>
    </xdr:from>
    <xdr:to>
      <xdr:col>10</xdr:col>
      <xdr:colOff>1378323</xdr:colOff>
      <xdr:row>22</xdr:row>
      <xdr:rowOff>167207</xdr:rowOff>
    </xdr:to>
    <xdr:graphicFrame macro="">
      <xdr:nvGraphicFramePr>
        <xdr:cNvPr id="14" name="Graphique_I7">
          <a:extLst>
            <a:ext uri="{FF2B5EF4-FFF2-40B4-BE49-F238E27FC236}">
              <a16:creationId xmlns:a16="http://schemas.microsoft.com/office/drawing/2014/main" id="{D56738C9-4BE5-492F-A60B-ACD4FCEC26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33619</xdr:colOff>
      <xdr:row>29</xdr:row>
      <xdr:rowOff>11207</xdr:rowOff>
    </xdr:from>
    <xdr:to>
      <xdr:col>2</xdr:col>
      <xdr:colOff>1385737</xdr:colOff>
      <xdr:row>45</xdr:row>
      <xdr:rowOff>167207</xdr:rowOff>
    </xdr:to>
    <xdr:graphicFrame macro="">
      <xdr:nvGraphicFramePr>
        <xdr:cNvPr id="2" name="Graphique_A30">
          <a:extLst>
            <a:ext uri="{FF2B5EF4-FFF2-40B4-BE49-F238E27FC236}">
              <a16:creationId xmlns:a16="http://schemas.microsoft.com/office/drawing/2014/main" id="{CDBEBF21-3892-4937-9220-D4104E68B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33618</xdr:colOff>
      <xdr:row>29</xdr:row>
      <xdr:rowOff>11207</xdr:rowOff>
    </xdr:from>
    <xdr:to>
      <xdr:col>6</xdr:col>
      <xdr:colOff>1385736</xdr:colOff>
      <xdr:row>45</xdr:row>
      <xdr:rowOff>167207</xdr:rowOff>
    </xdr:to>
    <xdr:graphicFrame macro="">
      <xdr:nvGraphicFramePr>
        <xdr:cNvPr id="3" name="Graphique_E30">
          <a:extLst>
            <a:ext uri="{FF2B5EF4-FFF2-40B4-BE49-F238E27FC236}">
              <a16:creationId xmlns:a16="http://schemas.microsoft.com/office/drawing/2014/main" id="{06E9521A-D52E-42D0-9AB2-A811D46DAB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22412</xdr:colOff>
      <xdr:row>29</xdr:row>
      <xdr:rowOff>11207</xdr:rowOff>
    </xdr:from>
    <xdr:to>
      <xdr:col>10</xdr:col>
      <xdr:colOff>1374529</xdr:colOff>
      <xdr:row>45</xdr:row>
      <xdr:rowOff>167207</xdr:rowOff>
    </xdr:to>
    <xdr:graphicFrame macro="">
      <xdr:nvGraphicFramePr>
        <xdr:cNvPr id="4" name="Graphique_I30">
          <a:extLst>
            <a:ext uri="{FF2B5EF4-FFF2-40B4-BE49-F238E27FC236}">
              <a16:creationId xmlns:a16="http://schemas.microsoft.com/office/drawing/2014/main" id="{086B32E8-0758-44A0-82D4-54FAAC61BF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33619</xdr:colOff>
      <xdr:row>52</xdr:row>
      <xdr:rowOff>11204</xdr:rowOff>
    </xdr:from>
    <xdr:to>
      <xdr:col>2</xdr:col>
      <xdr:colOff>1385737</xdr:colOff>
      <xdr:row>68</xdr:row>
      <xdr:rowOff>167204</xdr:rowOff>
    </xdr:to>
    <xdr:graphicFrame macro="">
      <xdr:nvGraphicFramePr>
        <xdr:cNvPr id="27" name="Graphique_A53">
          <a:extLst>
            <a:ext uri="{FF2B5EF4-FFF2-40B4-BE49-F238E27FC236}">
              <a16:creationId xmlns:a16="http://schemas.microsoft.com/office/drawing/2014/main" id="{B3FE8C99-3FA5-45BD-9A5C-B2FEA27F2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33618</xdr:colOff>
      <xdr:row>52</xdr:row>
      <xdr:rowOff>11204</xdr:rowOff>
    </xdr:from>
    <xdr:to>
      <xdr:col>6</xdr:col>
      <xdr:colOff>1385736</xdr:colOff>
      <xdr:row>68</xdr:row>
      <xdr:rowOff>167204</xdr:rowOff>
    </xdr:to>
    <xdr:graphicFrame macro="">
      <xdr:nvGraphicFramePr>
        <xdr:cNvPr id="28" name="Graphique_E53">
          <a:extLst>
            <a:ext uri="{FF2B5EF4-FFF2-40B4-BE49-F238E27FC236}">
              <a16:creationId xmlns:a16="http://schemas.microsoft.com/office/drawing/2014/main" id="{8A14E8E8-706A-4365-803E-FCE209E5B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22413</xdr:colOff>
      <xdr:row>52</xdr:row>
      <xdr:rowOff>11204</xdr:rowOff>
    </xdr:from>
    <xdr:to>
      <xdr:col>10</xdr:col>
      <xdr:colOff>1374530</xdr:colOff>
      <xdr:row>68</xdr:row>
      <xdr:rowOff>167204</xdr:rowOff>
    </xdr:to>
    <xdr:graphicFrame macro="">
      <xdr:nvGraphicFramePr>
        <xdr:cNvPr id="29" name="Graphique_I53">
          <a:extLst>
            <a:ext uri="{FF2B5EF4-FFF2-40B4-BE49-F238E27FC236}">
              <a16:creationId xmlns:a16="http://schemas.microsoft.com/office/drawing/2014/main" id="{89A21FC1-8DAD-4BC4-95F0-F5F6717FFD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22413</xdr:colOff>
      <xdr:row>75</xdr:row>
      <xdr:rowOff>11204</xdr:rowOff>
    </xdr:from>
    <xdr:to>
      <xdr:col>2</xdr:col>
      <xdr:colOff>1374531</xdr:colOff>
      <xdr:row>91</xdr:row>
      <xdr:rowOff>167204</xdr:rowOff>
    </xdr:to>
    <xdr:graphicFrame macro="">
      <xdr:nvGraphicFramePr>
        <xdr:cNvPr id="5" name="Graphique_A76">
          <a:extLst>
            <a:ext uri="{FF2B5EF4-FFF2-40B4-BE49-F238E27FC236}">
              <a16:creationId xmlns:a16="http://schemas.microsoft.com/office/drawing/2014/main" id="{F5729185-3AE7-4C06-9702-01369EA402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22412</xdr:colOff>
      <xdr:row>75</xdr:row>
      <xdr:rowOff>11204</xdr:rowOff>
    </xdr:from>
    <xdr:to>
      <xdr:col>6</xdr:col>
      <xdr:colOff>1374530</xdr:colOff>
      <xdr:row>91</xdr:row>
      <xdr:rowOff>167204</xdr:rowOff>
    </xdr:to>
    <xdr:graphicFrame macro="">
      <xdr:nvGraphicFramePr>
        <xdr:cNvPr id="6" name="Graphique_E76">
          <a:extLst>
            <a:ext uri="{FF2B5EF4-FFF2-40B4-BE49-F238E27FC236}">
              <a16:creationId xmlns:a16="http://schemas.microsoft.com/office/drawing/2014/main" id="{CB9729A1-2F29-418B-AAF3-45B4E1526D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33618</xdr:colOff>
      <xdr:row>75</xdr:row>
      <xdr:rowOff>11204</xdr:rowOff>
    </xdr:from>
    <xdr:to>
      <xdr:col>10</xdr:col>
      <xdr:colOff>1385735</xdr:colOff>
      <xdr:row>91</xdr:row>
      <xdr:rowOff>167204</xdr:rowOff>
    </xdr:to>
    <xdr:graphicFrame macro="">
      <xdr:nvGraphicFramePr>
        <xdr:cNvPr id="7" name="Graphique_I76">
          <a:extLst>
            <a:ext uri="{FF2B5EF4-FFF2-40B4-BE49-F238E27FC236}">
              <a16:creationId xmlns:a16="http://schemas.microsoft.com/office/drawing/2014/main" id="{3336F936-B5E5-4C94-A728-CB25690DE1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33619</xdr:colOff>
      <xdr:row>98</xdr:row>
      <xdr:rowOff>11206</xdr:rowOff>
    </xdr:from>
    <xdr:to>
      <xdr:col>2</xdr:col>
      <xdr:colOff>1385737</xdr:colOff>
      <xdr:row>114</xdr:row>
      <xdr:rowOff>167206</xdr:rowOff>
    </xdr:to>
    <xdr:graphicFrame macro="">
      <xdr:nvGraphicFramePr>
        <xdr:cNvPr id="8" name="Graphique_A99">
          <a:extLst>
            <a:ext uri="{FF2B5EF4-FFF2-40B4-BE49-F238E27FC236}">
              <a16:creationId xmlns:a16="http://schemas.microsoft.com/office/drawing/2014/main" id="{A9BEC353-8B11-484C-B2E8-E8E0E39B41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33616</xdr:colOff>
      <xdr:row>98</xdr:row>
      <xdr:rowOff>11206</xdr:rowOff>
    </xdr:from>
    <xdr:to>
      <xdr:col>6</xdr:col>
      <xdr:colOff>1385734</xdr:colOff>
      <xdr:row>114</xdr:row>
      <xdr:rowOff>167206</xdr:rowOff>
    </xdr:to>
    <xdr:graphicFrame macro="">
      <xdr:nvGraphicFramePr>
        <xdr:cNvPr id="9" name="Graphique_E99">
          <a:extLst>
            <a:ext uri="{FF2B5EF4-FFF2-40B4-BE49-F238E27FC236}">
              <a16:creationId xmlns:a16="http://schemas.microsoft.com/office/drawing/2014/main" id="{66E079F9-BF77-4FF6-A948-13B3D72075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11207</xdr:colOff>
      <xdr:row>98</xdr:row>
      <xdr:rowOff>11206</xdr:rowOff>
    </xdr:from>
    <xdr:to>
      <xdr:col>10</xdr:col>
      <xdr:colOff>1363324</xdr:colOff>
      <xdr:row>114</xdr:row>
      <xdr:rowOff>167206</xdr:rowOff>
    </xdr:to>
    <xdr:graphicFrame macro="">
      <xdr:nvGraphicFramePr>
        <xdr:cNvPr id="20" name="Graphique_I99">
          <a:extLst>
            <a:ext uri="{FF2B5EF4-FFF2-40B4-BE49-F238E27FC236}">
              <a16:creationId xmlns:a16="http://schemas.microsoft.com/office/drawing/2014/main" id="{A0FF199C-979B-4769-94A4-40DF071D25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4</xdr:col>
      <xdr:colOff>442632</xdr:colOff>
      <xdr:row>121</xdr:row>
      <xdr:rowOff>11202</xdr:rowOff>
    </xdr:from>
    <xdr:to>
      <xdr:col>6</xdr:col>
      <xdr:colOff>858750</xdr:colOff>
      <xdr:row>138</xdr:row>
      <xdr:rowOff>12702</xdr:rowOff>
    </xdr:to>
    <xdr:pic>
      <xdr:nvPicPr>
        <xdr:cNvPr id="11" name="GAUE123">
          <a:extLst>
            <a:ext uri="{FF2B5EF4-FFF2-40B4-BE49-F238E27FC236}">
              <a16:creationId xmlns:a16="http://schemas.microsoft.com/office/drawing/2014/main" id="{6103B7AA-15DB-4839-902B-E940287C56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432" y="22004427"/>
          <a:ext cx="3235518" cy="3240000"/>
        </a:xfrm>
        <a:prstGeom prst="rect">
          <a:avLst/>
        </a:prstGeom>
      </xdr:spPr>
    </xdr:pic>
    <xdr:clientData/>
  </xdr:twoCellAnchor>
  <xdr:twoCellAnchor editAs="oneCell">
    <xdr:from>
      <xdr:col>8</xdr:col>
      <xdr:colOff>549088</xdr:colOff>
      <xdr:row>121</xdr:row>
      <xdr:rowOff>11202</xdr:rowOff>
    </xdr:from>
    <xdr:to>
      <xdr:col>10</xdr:col>
      <xdr:colOff>965205</xdr:colOff>
      <xdr:row>138</xdr:row>
      <xdr:rowOff>12702</xdr:rowOff>
    </xdr:to>
    <xdr:pic>
      <xdr:nvPicPr>
        <xdr:cNvPr id="16" name="GAUI123">
          <a:extLst>
            <a:ext uri="{FF2B5EF4-FFF2-40B4-BE49-F238E27FC236}">
              <a16:creationId xmlns:a16="http://schemas.microsoft.com/office/drawing/2014/main" id="{45D532BA-1CD1-4949-B052-77AA1920CD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6688" y="22004427"/>
          <a:ext cx="3235517" cy="32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336177</xdr:colOff>
      <xdr:row>121</xdr:row>
      <xdr:rowOff>11202</xdr:rowOff>
    </xdr:from>
    <xdr:to>
      <xdr:col>2</xdr:col>
      <xdr:colOff>752295</xdr:colOff>
      <xdr:row>138</xdr:row>
      <xdr:rowOff>12702</xdr:rowOff>
    </xdr:to>
    <xdr:pic>
      <xdr:nvPicPr>
        <xdr:cNvPr id="18" name="GAUA123">
          <a:extLst>
            <a:ext uri="{FF2B5EF4-FFF2-40B4-BE49-F238E27FC236}">
              <a16:creationId xmlns:a16="http://schemas.microsoft.com/office/drawing/2014/main" id="{8A6925DE-2C78-46F5-A1A2-79EA16B4F2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7" y="22004427"/>
          <a:ext cx="3235518" cy="32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41"/>
  <sheetViews>
    <sheetView showGridLines="0" tabSelected="1" zoomScale="85" zoomScaleNormal="85" workbookViewId="0">
      <pane ySplit="3" topLeftCell="A73" activePane="bottomLeft" state="frozen"/>
      <selection pane="bottomLeft" activeCell="N17" sqref="N17"/>
    </sheetView>
  </sheetViews>
  <sheetFormatPr baseColWidth="10" defaultRowHeight="15" x14ac:dyDescent="0.25"/>
  <cols>
    <col min="1" max="10" width="21.140625" customWidth="1"/>
    <col min="11" max="11" width="21" customWidth="1"/>
    <col min="12" max="15" width="20.5703125" customWidth="1"/>
  </cols>
  <sheetData>
    <row r="1" spans="1:23" ht="33" x14ac:dyDescent="0.25">
      <c r="A1" s="36" t="str">
        <f>"EVOLUTION EFFECTIFS AU "&amp;TEXT(K3,"JJ/MM/AAAA")</f>
        <v>EVOLUTION EFFECTIFS AU 31/10/2016</v>
      </c>
      <c r="B1" s="36"/>
      <c r="C1" s="36"/>
      <c r="D1" s="36"/>
      <c r="E1" s="36"/>
      <c r="F1" s="36"/>
      <c r="G1" s="36"/>
      <c r="H1" s="36"/>
      <c r="I1" s="36"/>
      <c r="J1" s="36"/>
      <c r="K1" s="35"/>
      <c r="L1" s="1"/>
      <c r="M1" s="1"/>
      <c r="N1" s="1"/>
      <c r="O1" s="1" t="str">
        <f>_xll.Assistant.XL.APPLIQUER_COULEUR_THEME(K4)</f>
        <v/>
      </c>
      <c r="P1" s="1"/>
      <c r="Q1" s="1"/>
      <c r="R1" s="1"/>
      <c r="S1" s="1"/>
      <c r="T1" s="1"/>
      <c r="U1" s="1"/>
      <c r="V1" s="1"/>
      <c r="W1" s="1"/>
    </row>
    <row r="2" spans="1:23" ht="17.2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11" t="s">
        <v>0</v>
      </c>
      <c r="L2" s="11" t="s">
        <v>9</v>
      </c>
      <c r="M2" s="11" t="s">
        <v>10</v>
      </c>
      <c r="N2" s="11" t="s">
        <v>11</v>
      </c>
      <c r="O2" s="2" t="s">
        <v>3</v>
      </c>
      <c r="P2" s="1"/>
      <c r="Q2" s="1"/>
      <c r="R2" s="1"/>
      <c r="S2" s="1"/>
      <c r="T2" s="1"/>
      <c r="U2" s="1"/>
      <c r="V2" s="1"/>
      <c r="W2" s="1"/>
    </row>
    <row r="3" spans="1:23" ht="17.25" x14ac:dyDescent="0.25">
      <c r="A3" s="12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OCIETE,E=0,G=0,T=0,P=0,F=[1260],Y=1,O=NF='Standard'_B='0'_U='0'_I='0'_FN='Calibri'_FS='12'_FC='#000000'_BC='#FFFFFF'_AH='0'_AV='0'_Br=[]_BrS='0'_BrC="&amp;"'#000000'_WpT='0':@R=A,S=1018,V={0}:",$K$3)</f>
        <v>SOCIETE</v>
      </c>
      <c r="B3" s="13" t="s">
        <v>1</v>
      </c>
      <c r="C3" s="12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ETABLISSEMENT,E=0,G=0,T=0,P=0,F=[1248],Y=1,O=NF='Standard'_B='0'_U='0'_I='0'_FN='Calibri'_FS='12'_FC='#000000'_BC='#FFFFFF'_AH='0'_AV='0'_Br=[]_BrS='0"&amp;"'_BrC='#000000'_WpT='0':@R=A,S=1260,V={0}:R=B,S=1018,V={1}:",$B$3,$K$3)</f>
        <v>ETABLISSEMENT</v>
      </c>
      <c r="D3" s="14" t="s">
        <v>2</v>
      </c>
      <c r="E3" s="12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DEPARTEMENT,E=0,G=0,T=0,P=0,F=[1005],Y=1,O=NF='Standard'_B='0'_U='0'_I='0'_FN='Calibri'_FS='12'_FC='#000000'_BC='#FFFFFF'_AH='0'_AV='0'_Br=[]_BrS='0'_"&amp;"BrC='#000000'_WpT='0':@R=A,S=1260,V={0}:R=B,S=1250,V={1}:R=C,S=1018,V={2}:",$B$3,$D$3,$K$3)</f>
        <v>DEPARTEMENT</v>
      </c>
      <c r="F3" s="14" t="s">
        <v>2</v>
      </c>
      <c r="G3" s="12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ERVICE,E=0,G=0,T=0,P=0,F=[1007],Y=1,O=NF='Standard'_B='0'_U='0'_I='0'_FN='Calibri'_FS='12'_FC='#000000'_BC='#FFFFFF'_AH='0'_AV='0'_Br=[]_BrS='0'_BrC="&amp;"'#000000'_WpT='0':@R=A,S=1260,V={0}:R=B,S=1250,V={1}:R=C,S=1005,V={2}:R=D,S=1018,V={3}:",$B$3,$D$3,$F$3,$K$3)</f>
        <v>SERVICE</v>
      </c>
      <c r="H3" s="15" t="s">
        <v>2</v>
      </c>
      <c r="I3" s="12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CATEGORIE,E=0,G=0,T=0,P=0,F=[1081],Y=1,O=NF='Standard'_B='0'_U='0'_I='0'_FN='Calibri'_FS='12'_FC='#000000'_BC='#FFFFFF'_AH='0'_AV='0'_Br=[]_BrS='0'_Br"&amp;"C='#000000'_WpT='0':@R=A,S=1260,V={0}:R=B,S=1018,V={1}:",$B$3,$K$3)</f>
        <v>CATEGORIE</v>
      </c>
      <c r="J3" s="15" t="s">
        <v>2</v>
      </c>
      <c r="K3" s="16" t="s">
        <v>12</v>
      </c>
      <c r="L3" s="16" t="str">
        <f>(YEAR($K$3)-2)*100+1&amp;".."&amp;TEXT(EDATE($K$3,-24),"AAAAMM")</f>
        <v>201401..201410</v>
      </c>
      <c r="M3" s="16" t="str">
        <f>(YEAR($K$3)-1)*100+1&amp;".."&amp;TEXT(EDATE($K$3,-12),"AAAAMM")</f>
        <v>201501..201510</v>
      </c>
      <c r="N3" s="16" t="str">
        <f>YEAR($K$3)*100+1&amp;".."&amp;TEXT(EDATE($K$3,0),"AAAAMM")</f>
        <v>201601..201610</v>
      </c>
      <c r="O3" s="2" t="s">
        <v>4</v>
      </c>
      <c r="P3" s="1"/>
      <c r="Q3" s="1"/>
      <c r="R3" s="1"/>
      <c r="S3" s="1"/>
      <c r="T3" s="1"/>
      <c r="U3" s="1"/>
      <c r="V3" s="1"/>
      <c r="W3" s="1"/>
    </row>
    <row r="4" spans="1:23" ht="14.25" customHeight="1" x14ac:dyDescent="0.25">
      <c r="A4" s="5"/>
      <c r="B4" s="5"/>
      <c r="C4" s="6"/>
      <c r="E4" s="5"/>
      <c r="F4" s="5"/>
      <c r="G4" s="1"/>
      <c r="H4" s="1"/>
      <c r="I4" s="1"/>
      <c r="J4" s="3" t="s">
        <v>5</v>
      </c>
      <c r="K4" s="4" t="s">
        <v>6</v>
      </c>
      <c r="L4" s="11" t="str">
        <f>TEXT(EDATE($K$3,-24),"JJ/MM/AAAA")</f>
        <v>31/10/2014</v>
      </c>
      <c r="M4" s="11" t="str">
        <f>TEXT(EDATE($K$3,-12),"JJ/MM/AAAA")</f>
        <v>31/10/2015</v>
      </c>
      <c r="N4" s="11" t="str">
        <f>TEXT(EDATE($K$3,0),"JJ/MM/AAAA")</f>
        <v>31/10/2016</v>
      </c>
      <c r="O4" s="2" t="s">
        <v>6</v>
      </c>
      <c r="P4" s="1"/>
      <c r="Q4" s="1"/>
      <c r="R4" s="1"/>
      <c r="S4" s="1"/>
      <c r="T4" s="1"/>
      <c r="U4" s="1"/>
      <c r="V4" s="1"/>
      <c r="W4" s="1"/>
    </row>
    <row r="5" spans="1:23" ht="15" customHeight="1" x14ac:dyDescent="0.25">
      <c r="A5" s="37" t="s">
        <v>13</v>
      </c>
      <c r="B5" s="38"/>
      <c r="C5" s="38"/>
      <c r="D5" s="38"/>
      <c r="E5" s="38"/>
      <c r="F5" s="38"/>
      <c r="G5" s="38"/>
      <c r="H5" s="38"/>
      <c r="I5" s="38"/>
      <c r="J5" s="38"/>
      <c r="K5" s="39"/>
      <c r="L5" s="1"/>
      <c r="M5" s="1"/>
      <c r="N5" s="1"/>
      <c r="O5" s="2" t="s">
        <v>7</v>
      </c>
      <c r="P5" s="1"/>
      <c r="Q5" s="1"/>
      <c r="R5" s="1"/>
      <c r="S5" s="1"/>
      <c r="T5" s="1"/>
      <c r="U5" s="1"/>
      <c r="V5" s="1"/>
      <c r="W5" s="1"/>
    </row>
    <row r="6" spans="1:23" ht="1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9"/>
      <c r="L6" s="1"/>
      <c r="M6" s="1"/>
      <c r="N6" s="1"/>
      <c r="O6" s="2" t="s">
        <v>8</v>
      </c>
      <c r="P6" s="1"/>
      <c r="Q6" s="1"/>
      <c r="R6" s="1"/>
      <c r="S6" s="1"/>
      <c r="T6" s="1"/>
      <c r="U6" s="1"/>
      <c r="V6" s="1"/>
      <c r="W6" s="1"/>
    </row>
    <row r="7" spans="1:23" ht="15" customHeight="1" x14ac:dyDescent="0.25">
      <c r="A7" s="27" t="str">
        <f>_xll.Assistant.XL.RIK_AG("INF04_0_0_0_0_0_0_D=0x0;INF04@E=0,S=1097,G=0,T=0_1,P=-1@E=1,S=1@@@R=A,S=1260,V={0}:R=B,S=1018,V={1}:R=C,S=1250,V={2}:R=D,S=1005,V={3}:R=E,S=1007,V={4}:R=F,S=1081,V={5}:",$B$3,$L$4,$D$3,$F$3,$H$3,$J$3)</f>
        <v/>
      </c>
      <c r="B7" s="28"/>
      <c r="C7" s="29"/>
      <c r="D7" s="9"/>
      <c r="E7" s="21" t="str">
        <f>_xll.Assistant.XL.RIK_AG("INF04_0_0_0_0_0_0_D=0x0;INF04@E=0,S=1097,G=0,T=0_1,P=-1@E=1,S=1@@@R=A,S=1260,V={0}:R=B,S=1018,V={1}:R=C,S=1250,V={2}:R=D,S=1005,V={3}:R=E,S=1007,V={4}:R=F,S=1081,V={5}:",$B$3,$M$4,$D$3,$F$3,$H$3,$J$3)</f>
        <v/>
      </c>
      <c r="F7" s="5"/>
      <c r="G7" s="22"/>
      <c r="H7" s="6"/>
      <c r="I7" s="17" t="str">
        <f>_xll.Assistant.XL.RIK_AG("INF04_0_0_0_0_0_0_D=0x0;INF04@E=0,S=1097,G=0,T=0_1,P=-1@E=1,S=1@@@R=A,S=1260,V={0}:R=B,S=1018,V={1}:R=C,S=1250,V={2}:R=D,S=1005,V={3}:R=E,S=1007,V={4}:R=F,S=1081,V={5}:",$B$3,$N$4,$D$3,$F$3,$H$3,$J$3)</f>
        <v/>
      </c>
      <c r="J7" s="5"/>
      <c r="K7" s="1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" customHeight="1" x14ac:dyDescent="0.25">
      <c r="A8" s="21"/>
      <c r="B8" s="5"/>
      <c r="C8" s="22"/>
      <c r="D8" s="8"/>
      <c r="E8" s="21"/>
      <c r="F8" s="5"/>
      <c r="G8" s="22"/>
      <c r="H8" s="6"/>
      <c r="I8" s="17"/>
      <c r="J8" s="5"/>
      <c r="K8" s="1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" customHeight="1" x14ac:dyDescent="0.25">
      <c r="A9" s="21"/>
      <c r="B9" s="5"/>
      <c r="C9" s="22"/>
      <c r="D9" s="8"/>
      <c r="E9" s="21"/>
      <c r="F9" s="5"/>
      <c r="G9" s="22"/>
      <c r="H9" s="6"/>
      <c r="I9" s="17"/>
      <c r="J9" s="5"/>
      <c r="K9" s="1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" customHeight="1" x14ac:dyDescent="0.25">
      <c r="A10" s="21"/>
      <c r="B10" s="5"/>
      <c r="C10" s="22"/>
      <c r="D10" s="8"/>
      <c r="E10" s="21"/>
      <c r="F10" s="5"/>
      <c r="G10" s="22"/>
      <c r="H10" s="6"/>
      <c r="I10" s="17"/>
      <c r="J10" s="5"/>
      <c r="K10" s="1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" customHeight="1" x14ac:dyDescent="0.25">
      <c r="A11" s="21"/>
      <c r="B11" s="5"/>
      <c r="C11" s="22"/>
      <c r="D11" s="8"/>
      <c r="E11" s="21"/>
      <c r="F11" s="5"/>
      <c r="G11" s="22"/>
      <c r="H11" s="6"/>
      <c r="I11" s="17"/>
      <c r="J11" s="5"/>
      <c r="K11" s="1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" customHeight="1" x14ac:dyDescent="0.25">
      <c r="A12" s="21"/>
      <c r="B12" s="5"/>
      <c r="C12" s="22"/>
      <c r="D12" s="8"/>
      <c r="E12" s="21"/>
      <c r="F12" s="5"/>
      <c r="G12" s="22"/>
      <c r="H12" s="6"/>
      <c r="I12" s="17"/>
      <c r="J12" s="5"/>
      <c r="K12" s="1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" customHeight="1" x14ac:dyDescent="0.25">
      <c r="A13" s="21"/>
      <c r="B13" s="5"/>
      <c r="C13" s="22"/>
      <c r="D13" s="8"/>
      <c r="E13" s="21"/>
      <c r="F13" s="5"/>
      <c r="G13" s="22"/>
      <c r="H13" s="6"/>
      <c r="I13" s="17"/>
      <c r="J13" s="5"/>
      <c r="K13" s="1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customHeight="1" x14ac:dyDescent="0.25">
      <c r="A14" s="21"/>
      <c r="B14" s="5"/>
      <c r="C14" s="22"/>
      <c r="D14" s="8"/>
      <c r="E14" s="21"/>
      <c r="F14" s="5"/>
      <c r="G14" s="22"/>
      <c r="H14" s="6"/>
      <c r="I14" s="17"/>
      <c r="J14" s="5"/>
      <c r="K14" s="1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customHeight="1" x14ac:dyDescent="0.25">
      <c r="A15" s="21"/>
      <c r="B15" s="5"/>
      <c r="C15" s="22"/>
      <c r="D15" s="8"/>
      <c r="E15" s="21"/>
      <c r="F15" s="5"/>
      <c r="G15" s="22"/>
      <c r="H15" s="6"/>
      <c r="I15" s="17"/>
      <c r="J15" s="5"/>
      <c r="K15" s="18"/>
      <c r="L15" s="1"/>
      <c r="M15" s="1"/>
      <c r="N15" s="1"/>
      <c r="O15" s="1"/>
      <c r="R15" s="1"/>
      <c r="S15" s="1"/>
      <c r="T15" s="1"/>
      <c r="U15" s="1"/>
      <c r="V15" s="1"/>
      <c r="W15" s="1"/>
    </row>
    <row r="16" spans="1:23" ht="15" customHeight="1" x14ac:dyDescent="0.25">
      <c r="A16" s="21"/>
      <c r="B16" s="5"/>
      <c r="C16" s="22"/>
      <c r="D16" s="8"/>
      <c r="E16" s="21"/>
      <c r="F16" s="5"/>
      <c r="G16" s="22"/>
      <c r="H16" s="6"/>
      <c r="I16" s="17"/>
      <c r="J16" s="5"/>
      <c r="K16" s="18"/>
      <c r="L16" s="1"/>
      <c r="M16" s="1"/>
      <c r="N16" s="1"/>
      <c r="O16" s="1"/>
      <c r="R16" s="1"/>
      <c r="S16" s="1"/>
      <c r="T16" s="1"/>
      <c r="U16" s="1"/>
      <c r="V16" s="1"/>
      <c r="W16" s="1"/>
    </row>
    <row r="17" spans="1:23" ht="15" customHeight="1" x14ac:dyDescent="0.25">
      <c r="A17" s="21"/>
      <c r="B17" s="5"/>
      <c r="C17" s="22"/>
      <c r="D17" s="8"/>
      <c r="E17" s="21"/>
      <c r="F17" s="5"/>
      <c r="G17" s="22"/>
      <c r="H17" s="6"/>
      <c r="I17" s="17"/>
      <c r="J17" s="5"/>
      <c r="K17" s="18"/>
      <c r="L17" s="5"/>
      <c r="M17" s="1"/>
      <c r="N17" s="1"/>
      <c r="O17" s="1"/>
      <c r="R17" s="1"/>
      <c r="S17" s="1"/>
      <c r="T17" s="1"/>
      <c r="U17" s="1"/>
      <c r="V17" s="1"/>
      <c r="W17" s="1"/>
    </row>
    <row r="18" spans="1:23" ht="15" customHeight="1" x14ac:dyDescent="0.25">
      <c r="A18" s="21"/>
      <c r="B18" s="5"/>
      <c r="C18" s="22"/>
      <c r="D18" s="8"/>
      <c r="E18" s="21"/>
      <c r="F18" s="5"/>
      <c r="G18" s="22"/>
      <c r="H18" s="6"/>
      <c r="I18" s="17"/>
      <c r="J18" s="5"/>
      <c r="K18" s="18"/>
      <c r="L18" s="1"/>
      <c r="M18" s="1"/>
      <c r="N18" s="1"/>
      <c r="O18" s="1"/>
      <c r="R18" s="1"/>
      <c r="S18" s="1"/>
      <c r="T18" s="1"/>
      <c r="U18" s="1"/>
      <c r="V18" s="1"/>
      <c r="W18" s="1"/>
    </row>
    <row r="19" spans="1:23" ht="15" customHeight="1" x14ac:dyDescent="0.25">
      <c r="A19" s="21"/>
      <c r="B19" s="5"/>
      <c r="C19" s="22"/>
      <c r="D19" s="8"/>
      <c r="E19" s="21"/>
      <c r="F19" s="5"/>
      <c r="G19" s="22"/>
      <c r="H19" s="6"/>
      <c r="I19" s="17"/>
      <c r="J19" s="5"/>
      <c r="K19" s="18"/>
      <c r="L19" s="1"/>
      <c r="M19" s="1"/>
      <c r="N19" s="1"/>
      <c r="O19" s="1"/>
      <c r="R19" s="1"/>
      <c r="S19" s="1"/>
      <c r="T19" s="1"/>
      <c r="U19" s="1"/>
      <c r="V19" s="1"/>
      <c r="W19" s="1"/>
    </row>
    <row r="20" spans="1:23" ht="15" customHeight="1" x14ac:dyDescent="0.25">
      <c r="A20" s="21"/>
      <c r="B20" s="5"/>
      <c r="C20" s="22"/>
      <c r="D20" s="8"/>
      <c r="E20" s="21"/>
      <c r="F20" s="5"/>
      <c r="G20" s="22"/>
      <c r="H20" s="6"/>
      <c r="I20" s="17"/>
      <c r="J20" s="5"/>
      <c r="K20" s="18"/>
      <c r="L20" s="1"/>
      <c r="M20" s="1"/>
      <c r="N20" s="1"/>
      <c r="O20" s="1"/>
      <c r="R20" s="1"/>
      <c r="S20" s="1"/>
      <c r="T20" s="1"/>
      <c r="U20" s="1"/>
      <c r="V20" s="1"/>
      <c r="W20" s="1"/>
    </row>
    <row r="21" spans="1:23" ht="15" customHeight="1" x14ac:dyDescent="0.25">
      <c r="A21" s="21"/>
      <c r="B21" s="5"/>
      <c r="C21" s="22"/>
      <c r="D21" s="8"/>
      <c r="E21" s="21"/>
      <c r="F21" s="5"/>
      <c r="G21" s="22"/>
      <c r="H21" s="6"/>
      <c r="I21" s="17"/>
      <c r="J21" s="5"/>
      <c r="K21" s="18"/>
      <c r="L21" s="1"/>
      <c r="M21" s="1"/>
      <c r="N21" s="1"/>
      <c r="O21" s="1"/>
      <c r="R21" s="1"/>
      <c r="S21" s="1"/>
      <c r="T21" s="1"/>
      <c r="U21" s="1"/>
      <c r="V21" s="1"/>
      <c r="W21" s="1"/>
    </row>
    <row r="22" spans="1:23" ht="15" customHeight="1" x14ac:dyDescent="0.25">
      <c r="A22" s="23"/>
      <c r="B22" s="5"/>
      <c r="C22" s="22"/>
      <c r="D22" s="7"/>
      <c r="E22" s="23"/>
      <c r="F22" s="5"/>
      <c r="G22" s="22"/>
      <c r="H22" s="6"/>
      <c r="I22" s="19"/>
      <c r="J22" s="5"/>
      <c r="K22" s="1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customHeight="1" x14ac:dyDescent="0.25">
      <c r="A23" s="24"/>
      <c r="B23" s="25"/>
      <c r="C23" s="26"/>
      <c r="D23" s="7"/>
      <c r="E23" s="24"/>
      <c r="F23" s="25"/>
      <c r="G23" s="26"/>
      <c r="H23" s="6"/>
      <c r="I23" s="19"/>
      <c r="J23" s="5"/>
      <c r="K23" s="1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9.9499999999999993" customHeight="1" x14ac:dyDescent="0.45">
      <c r="A24" s="40">
        <f>YEAR($K$3)-2</f>
        <v>2014</v>
      </c>
      <c r="B24" s="52">
        <f>_xll.Assistant.XL.RIK_AC("INF04__;INF04@E=1,S=1,G=0,T=0,P=0:@R=A,S=1260,V={0}:R=B,S=1018,V={1}:R=C,S=1250,V={2}:R=D,S=1005,V={3}:R=E,S=1007,V={4}:R=F,S=1081,V={5}:",$B$3,$L$4,$D$3,$F$3,$H$3,$J$3)</f>
        <v>108</v>
      </c>
      <c r="C24" s="53"/>
      <c r="D24" s="10"/>
      <c r="E24" s="40">
        <f>YEAR($K$3)-1</f>
        <v>2015</v>
      </c>
      <c r="F24" s="52">
        <f>_xll.Assistant.XL.RIK_AC("INF04__;INF04@E=1,S=1,G=0,T=0,P=0:@R=A,S=1260,V={0}:R=B,S=1018,V={1}:R=C,S=1250,V={2}:R=D,S=1005,V={3}:R=E,S=1007,V={4}:R=F,S=1081,V={5}:",$B$3,$M$4,$D$3,$F$3,$H$3,$J$3)</f>
        <v>121</v>
      </c>
      <c r="G24" s="53"/>
      <c r="H24" s="10"/>
      <c r="I24" s="73">
        <f>YEAR($K$3)</f>
        <v>2016</v>
      </c>
      <c r="J24" s="52">
        <f>_xll.Assistant.XL.RIK_AC("INF04__;INF04@E=1,S=1,G=0,T=0,P=0:@R=A,S=1260,V={0}:R=B,S=1018,V={1}:R=C,S=1250,V={2}:R=D,S=1005,V={3}:R=E,S=1007,V={4}:R=F,S=1081,V={5}:",$B$3,$N$4,$D$3,$F$3,$H$3,$J$3)</f>
        <v>131</v>
      </c>
      <c r="K24" s="5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9.9499999999999993" customHeight="1" x14ac:dyDescent="0.45">
      <c r="A25" s="41"/>
      <c r="B25" s="54"/>
      <c r="C25" s="55"/>
      <c r="D25" s="10"/>
      <c r="E25" s="41"/>
      <c r="F25" s="54"/>
      <c r="G25" s="55"/>
      <c r="H25" s="10"/>
      <c r="I25" s="58"/>
      <c r="J25" s="54"/>
      <c r="K25" s="5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9.9499999999999993" customHeight="1" x14ac:dyDescent="0.45">
      <c r="A26" s="42"/>
      <c r="B26" s="56"/>
      <c r="C26" s="57"/>
      <c r="D26" s="10"/>
      <c r="E26" s="42"/>
      <c r="F26" s="56"/>
      <c r="G26" s="57"/>
      <c r="H26" s="10"/>
      <c r="I26" s="74"/>
      <c r="J26" s="56"/>
      <c r="K26" s="5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9.9499999999999993" customHeight="1" x14ac:dyDescent="0.25"/>
    <row r="28" spans="1:23" x14ac:dyDescent="0.25">
      <c r="A28" s="37" t="s">
        <v>14</v>
      </c>
      <c r="B28" s="38"/>
      <c r="C28" s="38"/>
      <c r="D28" s="38"/>
      <c r="E28" s="38"/>
      <c r="F28" s="38"/>
      <c r="G28" s="38"/>
      <c r="H28" s="38"/>
      <c r="I28" s="38"/>
      <c r="J28" s="38"/>
      <c r="K28" s="39"/>
    </row>
    <row r="29" spans="1:23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9"/>
    </row>
    <row r="30" spans="1:23" ht="15" customHeight="1" x14ac:dyDescent="0.25">
      <c r="A30" s="27" t="str">
        <f>_xll.Assistant.XL.RIK_AG("INF04_0_0_0_0_0_0_D=0x0;INF04@E=0,S=1255,G=0,T=0_0,P=-1@E=1,S=1@@@R=A,S=1260,V={0}:R=B,S=1018,V={1}:R=C,S=1250,V={2}:R=D,S=1005,V={3}:R=E,S=1007,V={4}:R=F,S=1081,V={5}:",$B$3,$L$4,$D$3,$F$3,$H$3,$J$3)</f>
        <v/>
      </c>
      <c r="B30" s="28"/>
      <c r="C30" s="29"/>
      <c r="D30" s="9"/>
      <c r="E30" s="27" t="str">
        <f>_xll.Assistant.XL.RIK_AG("INF04_0_0_0_0_0_0_D=0x0;INF04@E=0,S=1255,G=0,T=0_0,P=-1@E=1,S=1@@@R=A,S=1260,V={0}:R=B,S=1018,V={1}:R=C,S=1250,V={2}:R=D,S=1005,V={3}:R=E,S=1007,V={4}:R=F,S=1081,V={5}:",$B$3,$M$4,$D$3,$F$3,$H$3,$J$3)</f>
        <v/>
      </c>
      <c r="F30" s="5"/>
      <c r="G30" s="22"/>
      <c r="H30" s="6"/>
      <c r="I30" s="27" t="str">
        <f>_xll.Assistant.XL.RIK_AG("INF04_0_0_0_0_0_0_D=0x0;INF04@E=0,S=1255,G=0,T=0_0,P=-1@E=1,S=1@@@R=A,S=1260,V={0}:R=B,S=1018,V={1}:R=C,S=1250,V={2}:R=D,S=1005,V={3}:R=E,S=1007,V={4}:R=F,S=1081,V={5}:",$B$3,$N$4,$D$3,$F$3,$H$3,$J$3)</f>
        <v/>
      </c>
      <c r="J30" s="5"/>
      <c r="K30" s="18"/>
    </row>
    <row r="31" spans="1:23" ht="15" customHeight="1" x14ac:dyDescent="0.25">
      <c r="A31" s="21"/>
      <c r="B31" s="5"/>
      <c r="C31" s="22"/>
      <c r="D31" s="8"/>
      <c r="E31" s="21"/>
      <c r="F31" s="5"/>
      <c r="G31" s="22"/>
      <c r="H31" s="6"/>
      <c r="I31" s="17"/>
      <c r="J31" s="5"/>
      <c r="K31" s="18"/>
    </row>
    <row r="32" spans="1:23" ht="15" customHeight="1" x14ac:dyDescent="0.25">
      <c r="A32" s="21"/>
      <c r="B32" s="5"/>
      <c r="C32" s="22"/>
      <c r="D32" s="8"/>
      <c r="E32" s="21"/>
      <c r="F32" s="5"/>
      <c r="G32" s="22"/>
      <c r="H32" s="6"/>
      <c r="I32" s="17"/>
      <c r="J32" s="5"/>
      <c r="K32" s="18"/>
    </row>
    <row r="33" spans="1:11" ht="15" customHeight="1" x14ac:dyDescent="0.25">
      <c r="A33" s="21"/>
      <c r="B33" s="5"/>
      <c r="C33" s="22"/>
      <c r="D33" s="8"/>
      <c r="E33" s="21"/>
      <c r="F33" s="5"/>
      <c r="G33" s="22"/>
      <c r="H33" s="6"/>
      <c r="I33" s="17"/>
      <c r="J33" s="5"/>
      <c r="K33" s="18"/>
    </row>
    <row r="34" spans="1:11" ht="15" customHeight="1" x14ac:dyDescent="0.25">
      <c r="A34" s="21"/>
      <c r="B34" s="5"/>
      <c r="C34" s="22"/>
      <c r="D34" s="8"/>
      <c r="E34" s="21"/>
      <c r="F34" s="5"/>
      <c r="G34" s="22"/>
      <c r="H34" s="6"/>
      <c r="I34" s="17"/>
      <c r="J34" s="5"/>
      <c r="K34" s="18"/>
    </row>
    <row r="35" spans="1:11" ht="15" customHeight="1" x14ac:dyDescent="0.25">
      <c r="A35" s="21"/>
      <c r="B35" s="5"/>
      <c r="C35" s="22"/>
      <c r="D35" s="8"/>
      <c r="E35" s="21"/>
      <c r="F35" s="5"/>
      <c r="G35" s="22"/>
      <c r="H35" s="6"/>
      <c r="I35" s="17"/>
      <c r="J35" s="5"/>
      <c r="K35" s="18"/>
    </row>
    <row r="36" spans="1:11" ht="15" customHeight="1" x14ac:dyDescent="0.25">
      <c r="A36" s="21"/>
      <c r="B36" s="5"/>
      <c r="C36" s="22"/>
      <c r="D36" s="8"/>
      <c r="E36" s="21"/>
      <c r="F36" s="5"/>
      <c r="G36" s="22"/>
      <c r="H36" s="6"/>
      <c r="I36" s="17"/>
      <c r="J36" s="5"/>
      <c r="K36" s="18"/>
    </row>
    <row r="37" spans="1:11" ht="15" customHeight="1" x14ac:dyDescent="0.25">
      <c r="A37" s="21"/>
      <c r="B37" s="5"/>
      <c r="C37" s="22"/>
      <c r="D37" s="8"/>
      <c r="E37" s="21"/>
      <c r="F37" s="5"/>
      <c r="G37" s="22"/>
      <c r="H37" s="6"/>
      <c r="I37" s="17"/>
      <c r="J37" s="5"/>
      <c r="K37" s="18"/>
    </row>
    <row r="38" spans="1:11" ht="15" customHeight="1" x14ac:dyDescent="0.25">
      <c r="A38" s="21"/>
      <c r="B38" s="5"/>
      <c r="C38" s="22"/>
      <c r="D38" s="8"/>
      <c r="E38" s="21"/>
      <c r="F38" s="5"/>
      <c r="G38" s="22"/>
      <c r="H38" s="6"/>
      <c r="I38" s="17"/>
      <c r="J38" s="5"/>
      <c r="K38" s="18"/>
    </row>
    <row r="39" spans="1:11" ht="15" customHeight="1" x14ac:dyDescent="0.25">
      <c r="A39" s="21"/>
      <c r="B39" s="5"/>
      <c r="C39" s="22"/>
      <c r="D39" s="8"/>
      <c r="E39" s="21"/>
      <c r="F39" s="5"/>
      <c r="G39" s="22"/>
      <c r="H39" s="6"/>
      <c r="I39" s="17"/>
      <c r="J39" s="5"/>
      <c r="K39" s="18"/>
    </row>
    <row r="40" spans="1:11" ht="15" customHeight="1" x14ac:dyDescent="0.25">
      <c r="A40" s="21"/>
      <c r="B40" s="5"/>
      <c r="C40" s="22"/>
      <c r="D40" s="8"/>
      <c r="E40" s="21"/>
      <c r="F40" s="5"/>
      <c r="G40" s="22"/>
      <c r="H40" s="6"/>
      <c r="I40" s="17"/>
      <c r="J40" s="5"/>
      <c r="K40" s="18"/>
    </row>
    <row r="41" spans="1:11" ht="15" customHeight="1" x14ac:dyDescent="0.25">
      <c r="A41" s="21"/>
      <c r="B41" s="5"/>
      <c r="C41" s="22"/>
      <c r="D41" s="8"/>
      <c r="E41" s="21"/>
      <c r="F41" s="5"/>
      <c r="G41" s="22"/>
      <c r="H41" s="6"/>
      <c r="I41" s="17"/>
      <c r="J41" s="5"/>
      <c r="K41" s="18"/>
    </row>
    <row r="42" spans="1:11" ht="15" customHeight="1" x14ac:dyDescent="0.25">
      <c r="A42" s="21"/>
      <c r="B42" s="5"/>
      <c r="C42" s="22"/>
      <c r="D42" s="8"/>
      <c r="E42" s="21"/>
      <c r="F42" s="5"/>
      <c r="G42" s="22"/>
      <c r="H42" s="6"/>
      <c r="I42" s="17"/>
      <c r="J42" s="5"/>
      <c r="K42" s="18"/>
    </row>
    <row r="43" spans="1:11" ht="15" customHeight="1" x14ac:dyDescent="0.25">
      <c r="A43" s="21"/>
      <c r="B43" s="5"/>
      <c r="C43" s="22"/>
      <c r="D43" s="8"/>
      <c r="E43" s="21"/>
      <c r="F43" s="5"/>
      <c r="G43" s="22"/>
      <c r="H43" s="6"/>
      <c r="I43" s="17"/>
      <c r="J43" s="5"/>
      <c r="K43" s="18"/>
    </row>
    <row r="44" spans="1:11" ht="15" customHeight="1" x14ac:dyDescent="0.25">
      <c r="A44" s="21"/>
      <c r="B44" s="5"/>
      <c r="C44" s="22"/>
      <c r="D44" s="8"/>
      <c r="E44" s="21"/>
      <c r="F44" s="5"/>
      <c r="G44" s="22"/>
      <c r="H44" s="6"/>
      <c r="I44" s="17"/>
      <c r="J44" s="5"/>
      <c r="K44" s="18"/>
    </row>
    <row r="45" spans="1:11" ht="15" customHeight="1" x14ac:dyDescent="0.25">
      <c r="A45" s="23"/>
      <c r="B45" s="5"/>
      <c r="C45" s="22"/>
      <c r="D45" s="7"/>
      <c r="E45" s="23"/>
      <c r="F45" s="5"/>
      <c r="G45" s="22"/>
      <c r="H45" s="6"/>
      <c r="I45" s="19"/>
      <c r="J45" s="5"/>
      <c r="K45" s="18"/>
    </row>
    <row r="46" spans="1:11" ht="15" customHeight="1" x14ac:dyDescent="0.25">
      <c r="A46" s="24"/>
      <c r="B46" s="25"/>
      <c r="C46" s="26"/>
      <c r="D46" s="7"/>
      <c r="E46" s="24"/>
      <c r="F46" s="25"/>
      <c r="G46" s="26"/>
      <c r="H46" s="6"/>
      <c r="I46" s="19"/>
      <c r="J46" s="5"/>
      <c r="K46" s="18"/>
    </row>
    <row r="47" spans="1:11" ht="9.9499999999999993" customHeight="1" x14ac:dyDescent="0.45">
      <c r="A47" s="40">
        <f>YEAR($K$3)-2</f>
        <v>2014</v>
      </c>
      <c r="B47" s="67">
        <f>_xll.Assistant.XL.RIK_AC("INF04__;INF04@L=Age,E=3,G=0,T=0,P=0,F=[1253],Y=1:@R=A,S=1260,V={0}:R=B,S=1018,V={1}:R=C,S=1250,V={2}:R=D,S=1005,V={3}:R=E,S=1007,V={4}:R=F,S=1081,V={5}:",$B$3,$L$4,$D$3,$F$3,$H$3,$J$3)</f>
        <v>36</v>
      </c>
      <c r="C47" s="68"/>
      <c r="D47" s="10"/>
      <c r="E47" s="40">
        <f>YEAR($K$3)-1</f>
        <v>2015</v>
      </c>
      <c r="F47" s="67">
        <f>_xll.Assistant.XL.RIK_AC("INF04__;INF04@L=Age,E=3,G=0,T=0,P=0,F=[1253],Y=1:@R=A,S=1260,V={0}:R=B,S=1018,V={1}:R=C,S=1250,V={2}:R=D,S=1005,V={3}:R=E,S=1007,V={4}:R=F,S=1081,V={5}:",$B$3,$M$4,$D$3,$F$3,$H$3,$J$3)</f>
        <v>34</v>
      </c>
      <c r="G47" s="68"/>
      <c r="H47" s="10"/>
      <c r="I47" s="73">
        <f>YEAR($K$3)</f>
        <v>2016</v>
      </c>
      <c r="J47" s="67">
        <f>_xll.Assistant.XL.RIK_AC("INF04__;INF04@L=Age,E=3,G=0,T=0,P=0,F=[1253],Y=1:@R=A,S=1260,V={0}:R=B,S=1018,V={1}:R=C,S=1250,V={2}:R=D,S=1005,V={3}:R=E,S=1007,V={4}:R=F,S=1081,V={5}:",$B$3,$N$4,$D$3,$F$3,$H$3,$J$3)</f>
        <v>34</v>
      </c>
      <c r="K47" s="68"/>
    </row>
    <row r="48" spans="1:11" ht="9.9499999999999993" customHeight="1" x14ac:dyDescent="0.45">
      <c r="A48" s="41"/>
      <c r="B48" s="69"/>
      <c r="C48" s="70"/>
      <c r="D48" s="10"/>
      <c r="E48" s="41"/>
      <c r="F48" s="69"/>
      <c r="G48" s="70"/>
      <c r="H48" s="10"/>
      <c r="I48" s="58"/>
      <c r="J48" s="69"/>
      <c r="K48" s="70"/>
    </row>
    <row r="49" spans="1:11" ht="9.9499999999999993" customHeight="1" x14ac:dyDescent="0.45">
      <c r="A49" s="42"/>
      <c r="B49" s="71"/>
      <c r="C49" s="72"/>
      <c r="D49" s="10"/>
      <c r="E49" s="42"/>
      <c r="F49" s="71"/>
      <c r="G49" s="72"/>
      <c r="H49" s="10"/>
      <c r="I49" s="74"/>
      <c r="J49" s="71"/>
      <c r="K49" s="72"/>
    </row>
    <row r="50" spans="1:11" ht="9.9499999999999993" customHeight="1" x14ac:dyDescent="0.25"/>
    <row r="51" spans="1:11" x14ac:dyDescent="0.25">
      <c r="A51" s="37" t="s">
        <v>15</v>
      </c>
      <c r="B51" s="38"/>
      <c r="C51" s="38"/>
      <c r="D51" s="38"/>
      <c r="E51" s="38"/>
      <c r="F51" s="38"/>
      <c r="G51" s="38"/>
      <c r="H51" s="38"/>
      <c r="I51" s="38"/>
      <c r="J51" s="38"/>
      <c r="K51" s="39"/>
    </row>
    <row r="52" spans="1:11" x14ac:dyDescent="0.2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9"/>
    </row>
    <row r="53" spans="1:11" ht="15" customHeight="1" x14ac:dyDescent="0.25">
      <c r="A53" s="27" t="str">
        <f>_xll.Assistant.XL.RIK_AG("INF04_0_0_0_0_0_0_D=0x0;INF04@E=0,S=1081,G=0,T=0_1,P=-1@E=1,S=1@@@R=A,S=1260,V={0}:R=B,S=1018,V={1}:R=C,S=1250,V={2}:R=D,S=1005,V={3}:R=E,S=1007,V={4}:R=F,S=1081,V={5}:",$B$3,$L$4,$D$3,$F$3,$H$3,$J$3)</f>
        <v/>
      </c>
      <c r="B53" s="28"/>
      <c r="C53" s="29"/>
      <c r="D53" s="9"/>
      <c r="E53" s="27" t="str">
        <f>_xll.Assistant.XL.RIK_AG("INF04_0_0_0_0_0_0_D=0x0;INF04@E=0,S=1081,G=0,T=0_1,P=-1@E=1,S=1@@@R=A,S=1260,V={0}:R=B,S=1018,V={1}:R=C,S=1250,V={2}:R=D,S=1005,V={3}:R=E,S=1007,V={4}:R=F,S=1081,V={5}:",$B$3,$M$4,$D$3,$F$3,$H$3,$J$3)</f>
        <v/>
      </c>
      <c r="F53" s="5"/>
      <c r="G53" s="22"/>
      <c r="H53" s="6"/>
      <c r="I53" s="27" t="str">
        <f>_xll.Assistant.XL.RIK_AG("INF04_0_0_0_0_0_0_D=0x0;INF04@E=0,S=1081,G=0,T=0_1,P=-1@E=1,S=1@@@R=A,S=1260,V={0}:R=B,S=1018,V={1}:R=C,S=1250,V={2}:R=D,S=1005,V={3}:R=E,S=1007,V={4}:R=F,S=1081,V={5}:",$B$3,$N$4,$D$3,$F$3,$H$3,$J$3)</f>
        <v/>
      </c>
      <c r="J53" s="5"/>
      <c r="K53" s="18"/>
    </row>
    <row r="54" spans="1:11" ht="15" customHeight="1" x14ac:dyDescent="0.25">
      <c r="A54" s="21"/>
      <c r="B54" s="5"/>
      <c r="C54" s="22"/>
      <c r="D54" s="8"/>
      <c r="E54" s="21"/>
      <c r="F54" s="5"/>
      <c r="G54" s="22"/>
      <c r="H54" s="6"/>
      <c r="I54" s="17"/>
      <c r="J54" s="5"/>
      <c r="K54" s="18"/>
    </row>
    <row r="55" spans="1:11" ht="15" customHeight="1" x14ac:dyDescent="0.25">
      <c r="A55" s="21"/>
      <c r="B55" s="5"/>
      <c r="C55" s="22"/>
      <c r="D55" s="8"/>
      <c r="E55" s="21"/>
      <c r="F55" s="5"/>
      <c r="G55" s="22"/>
      <c r="H55" s="6"/>
      <c r="I55" s="17"/>
      <c r="J55" s="5"/>
      <c r="K55" s="18"/>
    </row>
    <row r="56" spans="1:11" ht="15" customHeight="1" x14ac:dyDescent="0.25">
      <c r="A56" s="21"/>
      <c r="B56" s="5"/>
      <c r="C56" s="22"/>
      <c r="D56" s="8"/>
      <c r="E56" s="21"/>
      <c r="F56" s="5"/>
      <c r="G56" s="22"/>
      <c r="H56" s="6"/>
      <c r="I56" s="17"/>
      <c r="J56" s="5"/>
      <c r="K56" s="18"/>
    </row>
    <row r="57" spans="1:11" ht="15" customHeight="1" x14ac:dyDescent="0.25">
      <c r="A57" s="21"/>
      <c r="B57" s="5"/>
      <c r="C57" s="22"/>
      <c r="D57" s="8"/>
      <c r="E57" s="21"/>
      <c r="F57" s="5"/>
      <c r="G57" s="22"/>
      <c r="H57" s="6"/>
      <c r="I57" s="17"/>
      <c r="J57" s="5"/>
      <c r="K57" s="18"/>
    </row>
    <row r="58" spans="1:11" ht="15" customHeight="1" x14ac:dyDescent="0.25">
      <c r="A58" s="21"/>
      <c r="B58" s="5"/>
      <c r="C58" s="22"/>
      <c r="D58" s="8"/>
      <c r="E58" s="21"/>
      <c r="F58" s="5"/>
      <c r="G58" s="22"/>
      <c r="H58" s="6"/>
      <c r="I58" s="17"/>
      <c r="J58" s="5"/>
      <c r="K58" s="18"/>
    </row>
    <row r="59" spans="1:11" ht="15" customHeight="1" x14ac:dyDescent="0.25">
      <c r="A59" s="21"/>
      <c r="B59" s="5"/>
      <c r="C59" s="22"/>
      <c r="D59" s="8"/>
      <c r="E59" s="21"/>
      <c r="F59" s="5"/>
      <c r="G59" s="22"/>
      <c r="H59" s="6"/>
      <c r="I59" s="17"/>
      <c r="J59" s="5"/>
      <c r="K59" s="18"/>
    </row>
    <row r="60" spans="1:11" ht="15" customHeight="1" x14ac:dyDescent="0.25">
      <c r="A60" s="21"/>
      <c r="B60" s="5"/>
      <c r="C60" s="22"/>
      <c r="D60" s="8"/>
      <c r="E60" s="21"/>
      <c r="F60" s="5"/>
      <c r="G60" s="22"/>
      <c r="H60" s="6"/>
      <c r="I60" s="17"/>
      <c r="J60" s="5"/>
      <c r="K60" s="18"/>
    </row>
    <row r="61" spans="1:11" ht="15" customHeight="1" x14ac:dyDescent="0.25">
      <c r="A61" s="21"/>
      <c r="B61" s="5"/>
      <c r="C61" s="22"/>
      <c r="D61" s="8"/>
      <c r="E61" s="21"/>
      <c r="F61" s="5"/>
      <c r="G61" s="22"/>
      <c r="H61" s="6"/>
      <c r="I61" s="17"/>
      <c r="J61" s="5"/>
      <c r="K61" s="18"/>
    </row>
    <row r="62" spans="1:11" ht="15" customHeight="1" x14ac:dyDescent="0.25">
      <c r="A62" s="21"/>
      <c r="B62" s="5"/>
      <c r="C62" s="22"/>
      <c r="D62" s="8"/>
      <c r="E62" s="21"/>
      <c r="F62" s="5"/>
      <c r="G62" s="22"/>
      <c r="H62" s="6"/>
      <c r="I62" s="17"/>
      <c r="J62" s="5"/>
      <c r="K62" s="18"/>
    </row>
    <row r="63" spans="1:11" ht="15" customHeight="1" x14ac:dyDescent="0.25">
      <c r="A63" s="21"/>
      <c r="B63" s="5"/>
      <c r="C63" s="22"/>
      <c r="D63" s="8"/>
      <c r="E63" s="21"/>
      <c r="F63" s="5"/>
      <c r="G63" s="22"/>
      <c r="H63" s="6"/>
      <c r="I63" s="17"/>
      <c r="J63" s="5"/>
      <c r="K63" s="18"/>
    </row>
    <row r="64" spans="1:11" ht="15" customHeight="1" x14ac:dyDescent="0.25">
      <c r="A64" s="21"/>
      <c r="B64" s="5"/>
      <c r="C64" s="22"/>
      <c r="D64" s="8"/>
      <c r="E64" s="21"/>
      <c r="F64" s="5"/>
      <c r="G64" s="22"/>
      <c r="H64" s="6"/>
      <c r="I64" s="17"/>
      <c r="J64" s="5"/>
      <c r="K64" s="18"/>
    </row>
    <row r="65" spans="1:11" ht="15" customHeight="1" x14ac:dyDescent="0.25">
      <c r="A65" s="21"/>
      <c r="B65" s="5"/>
      <c r="C65" s="22"/>
      <c r="D65" s="8"/>
      <c r="E65" s="21"/>
      <c r="F65" s="5"/>
      <c r="G65" s="22"/>
      <c r="H65" s="6"/>
      <c r="I65" s="17"/>
      <c r="J65" s="5"/>
      <c r="K65" s="18"/>
    </row>
    <row r="66" spans="1:11" ht="15" customHeight="1" x14ac:dyDescent="0.25">
      <c r="A66" s="21"/>
      <c r="B66" s="5"/>
      <c r="C66" s="22"/>
      <c r="D66" s="8"/>
      <c r="E66" s="21"/>
      <c r="F66" s="5"/>
      <c r="G66" s="22"/>
      <c r="H66" s="6"/>
      <c r="I66" s="17"/>
      <c r="J66" s="5"/>
      <c r="K66" s="18"/>
    </row>
    <row r="67" spans="1:11" ht="15" customHeight="1" x14ac:dyDescent="0.25">
      <c r="A67" s="21"/>
      <c r="B67" s="5"/>
      <c r="C67" s="22"/>
      <c r="D67" s="8"/>
      <c r="E67" s="21"/>
      <c r="F67" s="5"/>
      <c r="G67" s="22"/>
      <c r="H67" s="6"/>
      <c r="I67" s="17"/>
      <c r="J67" s="5"/>
      <c r="K67" s="18"/>
    </row>
    <row r="68" spans="1:11" ht="15" customHeight="1" x14ac:dyDescent="0.25">
      <c r="A68" s="23"/>
      <c r="B68" s="5"/>
      <c r="C68" s="22"/>
      <c r="D68" s="7"/>
      <c r="E68" s="23"/>
      <c r="F68" s="5"/>
      <c r="G68" s="22"/>
      <c r="H68" s="6"/>
      <c r="I68" s="19"/>
      <c r="J68" s="5"/>
      <c r="K68" s="18"/>
    </row>
    <row r="69" spans="1:11" ht="15" customHeight="1" x14ac:dyDescent="0.25">
      <c r="A69" s="24"/>
      <c r="B69" s="25"/>
      <c r="C69" s="26"/>
      <c r="D69" s="7"/>
      <c r="E69" s="24"/>
      <c r="F69" s="25"/>
      <c r="G69" s="26"/>
      <c r="H69" s="6"/>
      <c r="I69" s="19"/>
      <c r="J69" s="5"/>
      <c r="K69" s="18"/>
    </row>
    <row r="70" spans="1:11" ht="9.9499999999999993" customHeight="1" x14ac:dyDescent="0.45">
      <c r="A70" s="40">
        <f>YEAR($K$3)-2</f>
        <v>2014</v>
      </c>
      <c r="B70" s="61"/>
      <c r="C70" s="62"/>
      <c r="D70" s="10"/>
      <c r="E70" s="40">
        <f>YEAR($K$3)-1</f>
        <v>2015</v>
      </c>
      <c r="F70" s="61"/>
      <c r="G70" s="62"/>
      <c r="H70" s="10"/>
      <c r="I70" s="58">
        <f>YEAR($K$3)</f>
        <v>2016</v>
      </c>
      <c r="J70" s="59"/>
      <c r="K70" s="60"/>
    </row>
    <row r="71" spans="1:11" ht="9.9499999999999993" customHeight="1" x14ac:dyDescent="0.45">
      <c r="A71" s="41"/>
      <c r="B71" s="63"/>
      <c r="C71" s="64"/>
      <c r="D71" s="10"/>
      <c r="E71" s="41"/>
      <c r="F71" s="63"/>
      <c r="G71" s="64"/>
      <c r="H71" s="10"/>
      <c r="I71" s="58"/>
      <c r="J71" s="59"/>
      <c r="K71" s="60"/>
    </row>
    <row r="72" spans="1:11" ht="9.9499999999999993" customHeight="1" x14ac:dyDescent="0.45">
      <c r="A72" s="42"/>
      <c r="B72" s="65"/>
      <c r="C72" s="66"/>
      <c r="D72" s="10"/>
      <c r="E72" s="42"/>
      <c r="F72" s="65"/>
      <c r="G72" s="66"/>
      <c r="H72" s="10"/>
      <c r="I72" s="58"/>
      <c r="J72" s="59"/>
      <c r="K72" s="60"/>
    </row>
    <row r="73" spans="1:11" ht="9.9499999999999993" customHeight="1" x14ac:dyDescent="0.25"/>
    <row r="74" spans="1:11" x14ac:dyDescent="0.25">
      <c r="A74" s="37" t="s">
        <v>16</v>
      </c>
      <c r="B74" s="38"/>
      <c r="C74" s="38"/>
      <c r="D74" s="38"/>
      <c r="E74" s="38"/>
      <c r="F74" s="38"/>
      <c r="G74" s="38"/>
      <c r="H74" s="38"/>
      <c r="I74" s="38"/>
      <c r="J74" s="38"/>
      <c r="K74" s="39"/>
    </row>
    <row r="75" spans="1:11" x14ac:dyDescent="0.25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9"/>
    </row>
    <row r="76" spans="1:11" ht="15" customHeight="1" x14ac:dyDescent="0.25">
      <c r="A76" s="27" t="str">
        <f>_xll.Assistant.XL.RIK_AG("INF04_0_0_0_0_0_0_D=0x0;INF04@E=0,S=1092,G=0,T=0_0,P=-1@E=1,S=2@@@R=A,S=1260,V={0}:R=B,S=1250,V={1}:R=C,S=1005,V={2}:R=D,S=1007,V={3}:R=E,S=1092,V={4}:R=A,S=1081,V={5}:",$B$3,$D$3,$F$3,$H$3,$L$3,$J$3)</f>
        <v/>
      </c>
      <c r="B76" s="28"/>
      <c r="C76" s="29"/>
      <c r="D76" s="9"/>
      <c r="E76" s="27" t="str">
        <f>_xll.Assistant.XL.RIK_AG("INF04_0_0_0_0_0_0_D=0x0;INF04@E=0,S=1092,G=0,T=0_0,P=-1@E=1,S=2@@@R=A,S=1260,V={0}:R=B,S=1250,V={1}:R=C,S=1005,V={2}:R=D,S=1007,V={3}:R=E,S=1092,V={4}:R=A,S=1081,V={5}:",$B$3,$D$3,$F$3,$H$3,$M$3,$J$3)</f>
        <v/>
      </c>
      <c r="F76" s="5"/>
      <c r="G76" s="22"/>
      <c r="H76" s="6"/>
      <c r="I76" s="27" t="str">
        <f>_xll.Assistant.XL.RIK_AG("INF04_0_0_0_0_0_0_D=0x0;INF04@E=0,S=1092,G=0,T=0_0,P=-1@E=1,S=2@@@R=A,S=1260,V={0}:R=B,S=1250,V={1}:R=C,S=1005,V={2}:R=D,S=1007,V={3}:R=E,S=1092,V={4}:R=F,S=1081,V={5}:",$B$3,$D$3,$F$3,$H$3,$N$3,$J$3)</f>
        <v/>
      </c>
      <c r="J76" s="5"/>
      <c r="K76" s="18"/>
    </row>
    <row r="77" spans="1:11" ht="15" customHeight="1" x14ac:dyDescent="0.25">
      <c r="A77" s="21"/>
      <c r="B77" s="5"/>
      <c r="C77" s="22"/>
      <c r="D77" s="8"/>
      <c r="E77" s="21"/>
      <c r="F77" s="5"/>
      <c r="G77" s="22"/>
      <c r="H77" s="6"/>
      <c r="I77" s="17"/>
      <c r="J77" s="5"/>
      <c r="K77" s="18"/>
    </row>
    <row r="78" spans="1:11" ht="15" customHeight="1" x14ac:dyDescent="0.25">
      <c r="A78" s="21"/>
      <c r="B78" s="5"/>
      <c r="C78" s="22"/>
      <c r="D78" s="8"/>
      <c r="E78" s="21"/>
      <c r="F78" s="5"/>
      <c r="G78" s="22"/>
      <c r="H78" s="6"/>
      <c r="I78" s="17"/>
      <c r="J78" s="5"/>
      <c r="K78" s="18"/>
    </row>
    <row r="79" spans="1:11" ht="15" customHeight="1" x14ac:dyDescent="0.25">
      <c r="A79" s="21"/>
      <c r="B79" s="5"/>
      <c r="C79" s="22"/>
      <c r="D79" s="8"/>
      <c r="E79" s="21"/>
      <c r="F79" s="5"/>
      <c r="G79" s="22"/>
      <c r="H79" s="6"/>
      <c r="I79" s="17"/>
      <c r="J79" s="5"/>
      <c r="K79" s="18"/>
    </row>
    <row r="80" spans="1:11" ht="15" customHeight="1" x14ac:dyDescent="0.25">
      <c r="A80" s="21"/>
      <c r="B80" s="5"/>
      <c r="C80" s="22"/>
      <c r="D80" s="8"/>
      <c r="E80" s="21"/>
      <c r="F80" s="5"/>
      <c r="G80" s="22"/>
      <c r="H80" s="6"/>
      <c r="I80" s="17"/>
      <c r="J80" s="5"/>
      <c r="K80" s="18"/>
    </row>
    <row r="81" spans="1:11" ht="15" customHeight="1" x14ac:dyDescent="0.25">
      <c r="A81" s="21"/>
      <c r="B81" s="5"/>
      <c r="C81" s="22"/>
      <c r="D81" s="8"/>
      <c r="E81" s="21"/>
      <c r="F81" s="5"/>
      <c r="G81" s="22"/>
      <c r="H81" s="6"/>
      <c r="I81" s="17"/>
      <c r="J81" s="5"/>
      <c r="K81" s="18"/>
    </row>
    <row r="82" spans="1:11" ht="15" customHeight="1" x14ac:dyDescent="0.25">
      <c r="A82" s="21"/>
      <c r="B82" s="5"/>
      <c r="C82" s="22"/>
      <c r="D82" s="8"/>
      <c r="E82" s="21"/>
      <c r="F82" s="5"/>
      <c r="G82" s="22"/>
      <c r="H82" s="6"/>
      <c r="I82" s="17"/>
      <c r="J82" s="5"/>
      <c r="K82" s="18"/>
    </row>
    <row r="83" spans="1:11" ht="15" customHeight="1" x14ac:dyDescent="0.25">
      <c r="A83" s="21"/>
      <c r="B83" s="5"/>
      <c r="C83" s="22"/>
      <c r="D83" s="8"/>
      <c r="E83" s="21"/>
      <c r="F83" s="5"/>
      <c r="G83" s="22"/>
      <c r="H83" s="6"/>
      <c r="I83" s="17"/>
      <c r="J83" s="5"/>
      <c r="K83" s="18"/>
    </row>
    <row r="84" spans="1:11" ht="15" customHeight="1" x14ac:dyDescent="0.25">
      <c r="A84" s="21"/>
      <c r="B84" s="5"/>
      <c r="C84" s="22"/>
      <c r="D84" s="8"/>
      <c r="E84" s="21"/>
      <c r="F84" s="5"/>
      <c r="G84" s="22"/>
      <c r="H84" s="6"/>
      <c r="I84" s="17"/>
      <c r="J84" s="5"/>
      <c r="K84" s="18"/>
    </row>
    <row r="85" spans="1:11" ht="15" customHeight="1" x14ac:dyDescent="0.25">
      <c r="A85" s="21"/>
      <c r="B85" s="5"/>
      <c r="C85" s="22"/>
      <c r="D85" s="8"/>
      <c r="E85" s="21"/>
      <c r="F85" s="5"/>
      <c r="G85" s="22"/>
      <c r="H85" s="6"/>
      <c r="I85" s="17"/>
      <c r="J85" s="5"/>
      <c r="K85" s="18"/>
    </row>
    <row r="86" spans="1:11" ht="15" customHeight="1" x14ac:dyDescent="0.25">
      <c r="A86" s="21"/>
      <c r="B86" s="5"/>
      <c r="C86" s="22"/>
      <c r="D86" s="8"/>
      <c r="E86" s="21"/>
      <c r="F86" s="5"/>
      <c r="G86" s="22"/>
      <c r="H86" s="6"/>
      <c r="I86" s="17"/>
      <c r="J86" s="5"/>
      <c r="K86" s="18"/>
    </row>
    <row r="87" spans="1:11" ht="15" customHeight="1" x14ac:dyDescent="0.25">
      <c r="A87" s="21"/>
      <c r="B87" s="5"/>
      <c r="C87" s="22"/>
      <c r="D87" s="8"/>
      <c r="E87" s="21"/>
      <c r="F87" s="5"/>
      <c r="G87" s="22"/>
      <c r="H87" s="6"/>
      <c r="I87" s="17"/>
      <c r="J87" s="5"/>
      <c r="K87" s="18"/>
    </row>
    <row r="88" spans="1:11" ht="15" customHeight="1" x14ac:dyDescent="0.25">
      <c r="A88" s="21"/>
      <c r="B88" s="5"/>
      <c r="C88" s="22"/>
      <c r="D88" s="8"/>
      <c r="E88" s="21"/>
      <c r="F88" s="5"/>
      <c r="G88" s="22"/>
      <c r="H88" s="6"/>
      <c r="I88" s="17"/>
      <c r="J88" s="5"/>
      <c r="K88" s="18"/>
    </row>
    <row r="89" spans="1:11" ht="15" customHeight="1" x14ac:dyDescent="0.25">
      <c r="A89" s="21"/>
      <c r="B89" s="5"/>
      <c r="C89" s="22"/>
      <c r="D89" s="8"/>
      <c r="E89" s="21"/>
      <c r="F89" s="5"/>
      <c r="G89" s="22"/>
      <c r="H89" s="6"/>
      <c r="I89" s="17"/>
      <c r="J89" s="5"/>
      <c r="K89" s="18"/>
    </row>
    <row r="90" spans="1:11" ht="15" customHeight="1" x14ac:dyDescent="0.25">
      <c r="A90" s="21"/>
      <c r="B90" s="5"/>
      <c r="C90" s="22"/>
      <c r="D90" s="8"/>
      <c r="E90" s="21"/>
      <c r="F90" s="5"/>
      <c r="G90" s="22"/>
      <c r="H90" s="6"/>
      <c r="I90" s="17"/>
      <c r="J90" s="5"/>
      <c r="K90" s="18"/>
    </row>
    <row r="91" spans="1:11" ht="15" customHeight="1" x14ac:dyDescent="0.25">
      <c r="A91" s="23"/>
      <c r="B91" s="5"/>
      <c r="C91" s="22"/>
      <c r="D91" s="7"/>
      <c r="E91" s="23"/>
      <c r="F91" s="5"/>
      <c r="G91" s="22"/>
      <c r="H91" s="6"/>
      <c r="I91" s="19"/>
      <c r="J91" s="5"/>
      <c r="K91" s="18"/>
    </row>
    <row r="92" spans="1:11" ht="15" customHeight="1" x14ac:dyDescent="0.25">
      <c r="A92" s="24"/>
      <c r="B92" s="25"/>
      <c r="C92" s="26"/>
      <c r="D92" s="7"/>
      <c r="E92" s="24"/>
      <c r="F92" s="25"/>
      <c r="G92" s="26"/>
      <c r="H92" s="6"/>
      <c r="I92" s="19"/>
      <c r="J92" s="5"/>
      <c r="K92" s="18"/>
    </row>
    <row r="93" spans="1:11" ht="9.9499999999999993" customHeight="1" x14ac:dyDescent="0.45">
      <c r="A93" s="40">
        <f>YEAR($K$3)-2</f>
        <v>2014</v>
      </c>
      <c r="B93" s="52">
        <f>_xll.Assistant.XL.RIK_AC("INF04__;INF04@E=1,S=2,G=0,T=0,P=0:@R=A,S=1260,V={0}:R=C,S=1250,V={1}:R=D,S=1005,V={2}:R=E,S=1007,V={3}:R=F,S=1081,V={4}:R=F,S=1092,V={5}:",$B$3,$D$3,$F$3,$H$3,$J$3,$L$3)</f>
        <v>35</v>
      </c>
      <c r="C93" s="53"/>
      <c r="D93" s="10"/>
      <c r="E93" s="40">
        <f>YEAR($K$3)-1</f>
        <v>2015</v>
      </c>
      <c r="F93" s="52">
        <f>_xll.Assistant.XL.RIK_AC("INF04__;INF04@E=1,S=2,G=0,T=0,P=0:@R=A,S=1260,V={0}:R=C,S=1250,V={1}:R=D,S=1005,V={2}:R=E,S=1007,V={3}:R=F,S=1081,V={4}:R=F,S=1092,V={5}:",$B$3,$D$3,$F$3,$H$3,$J$3,$M$3)</f>
        <v>69</v>
      </c>
      <c r="G93" s="53"/>
      <c r="H93" s="10"/>
      <c r="I93" s="49">
        <f>YEAR($K$3)</f>
        <v>2016</v>
      </c>
      <c r="J93" s="52">
        <f>_xll.Assistant.XL.RIK_AC("INF04__;INF04@E=1,S=2,G=0,T=0,P=0:@R=A,S=1260,V={0}:R=C,S=1250,V={1}:R=D,S=1005,V={2}:R=E,S=1007,V={3}:R=F,S=1081,V={4}:R=F,S=1092,V={5}:",$B$3,$D$3,$F$3,$H$3,$J$3,$N$3)</f>
        <v>50</v>
      </c>
      <c r="K93" s="53"/>
    </row>
    <row r="94" spans="1:11" ht="9.9499999999999993" customHeight="1" x14ac:dyDescent="0.45">
      <c r="A94" s="41"/>
      <c r="B94" s="54"/>
      <c r="C94" s="55"/>
      <c r="D94" s="10"/>
      <c r="E94" s="50"/>
      <c r="F94" s="54"/>
      <c r="G94" s="55"/>
      <c r="H94" s="10"/>
      <c r="I94" s="50"/>
      <c r="J94" s="54"/>
      <c r="K94" s="55"/>
    </row>
    <row r="95" spans="1:11" ht="9.9499999999999993" customHeight="1" x14ac:dyDescent="0.45">
      <c r="A95" s="42"/>
      <c r="B95" s="56"/>
      <c r="C95" s="57"/>
      <c r="D95" s="10"/>
      <c r="E95" s="51"/>
      <c r="F95" s="56"/>
      <c r="G95" s="57"/>
      <c r="H95" s="10"/>
      <c r="I95" s="51"/>
      <c r="J95" s="56"/>
      <c r="K95" s="57"/>
    </row>
    <row r="96" spans="1:11" ht="9.9499999999999993" customHeight="1" x14ac:dyDescent="0.25"/>
    <row r="97" spans="1:11" x14ac:dyDescent="0.25">
      <c r="A97" s="37" t="s">
        <v>17</v>
      </c>
      <c r="B97" s="38"/>
      <c r="C97" s="38"/>
      <c r="D97" s="38"/>
      <c r="E97" s="38"/>
      <c r="F97" s="38"/>
      <c r="G97" s="38"/>
      <c r="H97" s="38"/>
      <c r="I97" s="38"/>
      <c r="J97" s="38"/>
      <c r="K97" s="39"/>
    </row>
    <row r="98" spans="1:11" x14ac:dyDescent="0.25">
      <c r="A98" s="37"/>
      <c r="B98" s="38"/>
      <c r="C98" s="38"/>
      <c r="D98" s="38"/>
      <c r="E98" s="38"/>
      <c r="F98" s="38"/>
      <c r="G98" s="38"/>
      <c r="H98" s="38"/>
      <c r="I98" s="38"/>
      <c r="J98" s="38"/>
      <c r="K98" s="39"/>
    </row>
    <row r="99" spans="1:11" ht="15" customHeight="1" x14ac:dyDescent="0.25">
      <c r="A99" s="27" t="str">
        <f>_xll.Assistant.XL.RIK_AG("INF04_0_0_0_0_0_0_D=0x0;INF04@E=0,S=1092,G=0,T=0_0,P=-1@E=1,S=3@@@R=A,S=1260,V={0}:R=B,S=1250,V={1}:R=C,S=1005,V={2}:R=D,S=1007,V={3}:R=E,S=1092,V={4}:R=A,S=1081,V={5}:",$B$3,$D$3,$F$3,$H$3,$L$3,$J$3)</f>
        <v/>
      </c>
      <c r="B99" s="28"/>
      <c r="C99" s="29"/>
      <c r="D99" s="9"/>
      <c r="E99" s="27" t="str">
        <f>_xll.Assistant.XL.RIK_AG("INF04_0_0_0_0_0_0_D=0x0;INF04@E=0,S=1092,G=0,T=0_0,P=-1@E=1,S=3@@@R=A,S=1260,V={0}:R=B,S=1250,V={1}:R=C,S=1005,V={2}:R=D,S=1007,V={3}:R=E,S=1092,V={4}:R=F,S=1081,V={5}:",$B$3,$D$3,$F$3,$H$3,$M$3,$J$3)</f>
        <v/>
      </c>
      <c r="F99" s="5"/>
      <c r="G99" s="22"/>
      <c r="H99" s="6"/>
      <c r="I99" s="27" t="str">
        <f>_xll.Assistant.XL.RIK_AG("INF04_0_0_0_0_0_0_D=0x0;INF04@E=0,S=1092,G=0,T=0_0,P=-1@E=1,S=3@@@R=A,S=1260,V={0}:R=B,S=1250,V={1}:R=C,S=1005,V={2}:R=D,S=1007,V={3}:R=E,S=1092,V={4}:R=A,S=1081,V={5}:",$B$3,$D$3,$F$3,$H$3,$N$3,$J$3)</f>
        <v/>
      </c>
      <c r="J99" s="5"/>
      <c r="K99" s="18"/>
    </row>
    <row r="100" spans="1:11" ht="15" customHeight="1" x14ac:dyDescent="0.25">
      <c r="A100" s="21"/>
      <c r="B100" s="5"/>
      <c r="C100" s="22"/>
      <c r="D100" s="8"/>
      <c r="E100" s="21"/>
      <c r="F100" s="5"/>
      <c r="G100" s="22"/>
      <c r="H100" s="6"/>
      <c r="I100" s="17"/>
      <c r="J100" s="5"/>
      <c r="K100" s="18"/>
    </row>
    <row r="101" spans="1:11" ht="15" customHeight="1" x14ac:dyDescent="0.25">
      <c r="A101" s="21"/>
      <c r="B101" s="5"/>
      <c r="C101" s="22"/>
      <c r="D101" s="8"/>
      <c r="E101" s="21"/>
      <c r="F101" s="5"/>
      <c r="G101" s="22"/>
      <c r="H101" s="6"/>
      <c r="I101" s="17"/>
      <c r="J101" s="5"/>
      <c r="K101" s="18"/>
    </row>
    <row r="102" spans="1:11" ht="15" customHeight="1" x14ac:dyDescent="0.25">
      <c r="A102" s="21"/>
      <c r="B102" s="5"/>
      <c r="C102" s="22"/>
      <c r="D102" s="8"/>
      <c r="E102" s="21"/>
      <c r="F102" s="5"/>
      <c r="G102" s="22"/>
      <c r="H102" s="6"/>
      <c r="I102" s="17"/>
      <c r="J102" s="5"/>
      <c r="K102" s="18"/>
    </row>
    <row r="103" spans="1:11" ht="15" customHeight="1" x14ac:dyDescent="0.25">
      <c r="A103" s="21"/>
      <c r="B103" s="5"/>
      <c r="C103" s="22"/>
      <c r="D103" s="8"/>
      <c r="E103" s="21"/>
      <c r="F103" s="5"/>
      <c r="G103" s="22"/>
      <c r="H103" s="6"/>
      <c r="I103" s="17"/>
      <c r="J103" s="5"/>
      <c r="K103" s="18"/>
    </row>
    <row r="104" spans="1:11" ht="15" customHeight="1" x14ac:dyDescent="0.25">
      <c r="A104" s="21"/>
      <c r="B104" s="5"/>
      <c r="C104" s="22"/>
      <c r="D104" s="8"/>
      <c r="E104" s="21"/>
      <c r="F104" s="5"/>
      <c r="G104" s="22"/>
      <c r="H104" s="6"/>
      <c r="I104" s="17"/>
      <c r="J104" s="5"/>
      <c r="K104" s="18"/>
    </row>
    <row r="105" spans="1:11" ht="15" customHeight="1" x14ac:dyDescent="0.25">
      <c r="A105" s="21"/>
      <c r="B105" s="5"/>
      <c r="C105" s="22"/>
      <c r="D105" s="8"/>
      <c r="E105" s="21"/>
      <c r="F105" s="5"/>
      <c r="G105" s="22"/>
      <c r="H105" s="6"/>
      <c r="I105" s="17"/>
      <c r="J105" s="5"/>
      <c r="K105" s="18"/>
    </row>
    <row r="106" spans="1:11" ht="15" customHeight="1" x14ac:dyDescent="0.25">
      <c r="A106" s="21"/>
      <c r="B106" s="5"/>
      <c r="C106" s="22"/>
      <c r="D106" s="8"/>
      <c r="E106" s="21"/>
      <c r="F106" s="5"/>
      <c r="G106" s="22"/>
      <c r="H106" s="6"/>
      <c r="I106" s="17"/>
      <c r="J106" s="5"/>
      <c r="K106" s="18"/>
    </row>
    <row r="107" spans="1:11" ht="15" customHeight="1" x14ac:dyDescent="0.25">
      <c r="A107" s="21"/>
      <c r="B107" s="5"/>
      <c r="C107" s="22"/>
      <c r="D107" s="8"/>
      <c r="E107" s="21"/>
      <c r="F107" s="5"/>
      <c r="G107" s="22"/>
      <c r="H107" s="6"/>
      <c r="I107" s="17"/>
      <c r="J107" s="5"/>
      <c r="K107" s="18"/>
    </row>
    <row r="108" spans="1:11" ht="15" customHeight="1" x14ac:dyDescent="0.25">
      <c r="A108" s="21"/>
      <c r="B108" s="5"/>
      <c r="C108" s="22"/>
      <c r="D108" s="8"/>
      <c r="E108" s="21"/>
      <c r="F108" s="5"/>
      <c r="G108" s="22"/>
      <c r="H108" s="6"/>
      <c r="I108" s="17"/>
      <c r="J108" s="5"/>
      <c r="K108" s="18"/>
    </row>
    <row r="109" spans="1:11" ht="15" customHeight="1" x14ac:dyDescent="0.25">
      <c r="A109" s="21"/>
      <c r="B109" s="5"/>
      <c r="C109" s="22"/>
      <c r="D109" s="8"/>
      <c r="E109" s="21"/>
      <c r="F109" s="5"/>
      <c r="G109" s="22"/>
      <c r="H109" s="6"/>
      <c r="I109" s="17"/>
      <c r="J109" s="5"/>
      <c r="K109" s="18"/>
    </row>
    <row r="110" spans="1:11" ht="15" customHeight="1" x14ac:dyDescent="0.25">
      <c r="A110" s="21"/>
      <c r="B110" s="5"/>
      <c r="C110" s="22"/>
      <c r="D110" s="8"/>
      <c r="E110" s="21"/>
      <c r="F110" s="5"/>
      <c r="G110" s="22"/>
      <c r="H110" s="6"/>
      <c r="I110" s="17"/>
      <c r="J110" s="5"/>
      <c r="K110" s="18"/>
    </row>
    <row r="111" spans="1:11" ht="15" customHeight="1" x14ac:dyDescent="0.25">
      <c r="A111" s="21"/>
      <c r="B111" s="5"/>
      <c r="C111" s="22"/>
      <c r="D111" s="8"/>
      <c r="E111" s="21"/>
      <c r="F111" s="5"/>
      <c r="G111" s="22"/>
      <c r="H111" s="6"/>
      <c r="I111" s="17"/>
      <c r="J111" s="5"/>
      <c r="K111" s="18"/>
    </row>
    <row r="112" spans="1:11" ht="15" customHeight="1" x14ac:dyDescent="0.25">
      <c r="A112" s="21"/>
      <c r="B112" s="5"/>
      <c r="C112" s="22"/>
      <c r="D112" s="8"/>
      <c r="E112" s="21"/>
      <c r="F112" s="5"/>
      <c r="G112" s="22"/>
      <c r="H112" s="6"/>
      <c r="I112" s="17"/>
      <c r="J112" s="5"/>
      <c r="K112" s="18"/>
    </row>
    <row r="113" spans="1:11" ht="15" customHeight="1" x14ac:dyDescent="0.25">
      <c r="A113" s="21"/>
      <c r="B113" s="5"/>
      <c r="C113" s="22"/>
      <c r="D113" s="8"/>
      <c r="E113" s="21"/>
      <c r="F113" s="5"/>
      <c r="G113" s="22"/>
      <c r="H113" s="6"/>
      <c r="I113" s="17"/>
      <c r="J113" s="5"/>
      <c r="K113" s="18"/>
    </row>
    <row r="114" spans="1:11" ht="15" customHeight="1" x14ac:dyDescent="0.25">
      <c r="A114" s="23"/>
      <c r="B114" s="5"/>
      <c r="C114" s="22"/>
      <c r="D114" s="7"/>
      <c r="E114" s="23"/>
      <c r="F114" s="5"/>
      <c r="G114" s="22"/>
      <c r="H114" s="6"/>
      <c r="I114" s="19"/>
      <c r="J114" s="5"/>
      <c r="K114" s="18"/>
    </row>
    <row r="115" spans="1:11" ht="15" customHeight="1" x14ac:dyDescent="0.25">
      <c r="A115" s="24"/>
      <c r="B115" s="25"/>
      <c r="C115" s="26"/>
      <c r="D115" s="7"/>
      <c r="E115" s="24"/>
      <c r="F115" s="25"/>
      <c r="G115" s="26"/>
      <c r="H115" s="6"/>
      <c r="I115" s="19"/>
      <c r="J115" s="5"/>
      <c r="K115" s="18"/>
    </row>
    <row r="116" spans="1:11" ht="9.9499999999999993" customHeight="1" x14ac:dyDescent="0.45">
      <c r="A116" s="40">
        <f>YEAR($K$3)-2</f>
        <v>2014</v>
      </c>
      <c r="B116" s="52">
        <f>_xll.Assistant.XL.RIK_AC("INF04__;INF04@E=1,S=3,G=0,T=0,P=0:@R=A,S=1260,V={0}:R=C,S=1250,V={1}:R=D,S=1005,V={2}:R=E,S=1007,V={3}:R=F,S=1081,V={4}:R=G,S=1092,V={5}:",$B$3,$D$3,$F$3,$H$3,$J$3,$L$3)</f>
        <v>17</v>
      </c>
      <c r="C116" s="53"/>
      <c r="D116" s="10"/>
      <c r="E116" s="40">
        <f>YEAR($K$3)-1</f>
        <v>2015</v>
      </c>
      <c r="F116" s="52">
        <f>_xll.Assistant.XL.RIK_AC("INF04__;INF04@E=1,S=3,G=0,T=0,P=0:@R=A,S=1260,V={0}:R=B,S=1250,V={1}:R=C,S=1005,V={2}:R=D,S=1007,V={3}:R=E,S=1081,V={4}:R=F,S=1092,V={5}:",$B$3,$D$3,$F$3,$H$3,$J$3,$M$3)</f>
        <v>48</v>
      </c>
      <c r="G116" s="53"/>
      <c r="H116" s="10"/>
      <c r="I116" s="49">
        <f>YEAR($K$3)</f>
        <v>2016</v>
      </c>
      <c r="J116" s="52">
        <f>_xll.Assistant.XL.RIK_AC("INF04__;INF04@E=1,S=3,G=0,T=0,P=0:@R=A,S=1260,V={0}:R=B,S=1250,V={1}:R=C,S=1005,V={2}:R=D,S=1007,V={3}:R=E,S=1081,V={4}:R=F,S=1092,V={5}:",$B$3,$D$3,$F$3,$H$3,$J$3,$N$3)</f>
        <v>36</v>
      </c>
      <c r="K116" s="53"/>
    </row>
    <row r="117" spans="1:11" ht="9.9499999999999993" customHeight="1" x14ac:dyDescent="0.45">
      <c r="A117" s="41"/>
      <c r="B117" s="54"/>
      <c r="C117" s="55"/>
      <c r="D117" s="10"/>
      <c r="E117" s="41"/>
      <c r="F117" s="54"/>
      <c r="G117" s="55"/>
      <c r="H117" s="10"/>
      <c r="I117" s="50"/>
      <c r="J117" s="54"/>
      <c r="K117" s="55"/>
    </row>
    <row r="118" spans="1:11" ht="9.9499999999999993" customHeight="1" x14ac:dyDescent="0.45">
      <c r="A118" s="42"/>
      <c r="B118" s="56"/>
      <c r="C118" s="57"/>
      <c r="D118" s="10"/>
      <c r="E118" s="42"/>
      <c r="F118" s="56"/>
      <c r="G118" s="57"/>
      <c r="H118" s="10"/>
      <c r="I118" s="51"/>
      <c r="J118" s="56"/>
      <c r="K118" s="57"/>
    </row>
    <row r="119" spans="1:11" ht="9.9499999999999993" customHeight="1" x14ac:dyDescent="0.25"/>
    <row r="120" spans="1:11" x14ac:dyDescent="0.25">
      <c r="A120" s="37" t="s">
        <v>18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9"/>
    </row>
    <row r="121" spans="1:11" x14ac:dyDescent="0.25">
      <c r="A121" s="37"/>
      <c r="B121" s="38"/>
      <c r="C121" s="38"/>
      <c r="D121" s="38"/>
      <c r="E121" s="38"/>
      <c r="F121" s="38"/>
      <c r="G121" s="38"/>
      <c r="H121" s="38"/>
      <c r="I121" s="38"/>
      <c r="J121" s="38"/>
      <c r="K121" s="39"/>
    </row>
    <row r="122" spans="1:11" ht="15" customHeight="1" x14ac:dyDescent="0.25">
      <c r="A122" s="30" t="str">
        <f>_xll.Assistant.XL.RIK_GAUGE("Type=3;Style=5;Val={0};Min=0;Max=100;SafeValue=20;CriticalValue=60;Colors=192-192-192:128-128-128:64-64-64;Position=100:100",$B$139)</f>
        <v/>
      </c>
      <c r="B122" s="28"/>
      <c r="C122" s="29"/>
      <c r="D122" s="9"/>
      <c r="E122" s="30" t="str">
        <f>_xll.Assistant.XL.RIK_GAUGE("Type=3;Style=5;Val={0};Min=0;Max=100;SafeValue=20;CriticalValue=60;Colors=192-192-192:128-128-128:64-64-64;Position=100:100",$F$139)</f>
        <v/>
      </c>
      <c r="F122" s="5"/>
      <c r="G122" s="22"/>
      <c r="H122" s="6"/>
      <c r="I122" s="30" t="str">
        <f>_xll.Assistant.XL.RIK_GAUGE("Type=3;Style=5;Val={0};Min=0;Max=100;SafeValue=20;CriticalValue=60;Colors=192-192-192:128-128-128:64-64-64;Position=100:100",$J$139)</f>
        <v/>
      </c>
      <c r="J122" s="31"/>
      <c r="K122" s="32"/>
    </row>
    <row r="123" spans="1:11" ht="15" customHeight="1" x14ac:dyDescent="0.25">
      <c r="A123" s="21"/>
      <c r="B123" s="5"/>
      <c r="C123" s="22"/>
      <c r="D123" s="8"/>
      <c r="E123" s="21"/>
      <c r="F123" s="5"/>
      <c r="G123" s="22"/>
      <c r="H123" s="6"/>
      <c r="I123" s="33"/>
      <c r="J123" s="31"/>
      <c r="K123" s="32"/>
    </row>
    <row r="124" spans="1:11" ht="15" customHeight="1" x14ac:dyDescent="0.25">
      <c r="A124" s="21"/>
      <c r="B124" s="5"/>
      <c r="C124" s="22"/>
      <c r="D124" s="8"/>
      <c r="E124" s="21"/>
      <c r="F124" s="5"/>
      <c r="G124" s="22"/>
      <c r="H124" s="6"/>
      <c r="I124" s="33"/>
      <c r="J124" s="31"/>
      <c r="K124" s="32"/>
    </row>
    <row r="125" spans="1:11" ht="15" customHeight="1" x14ac:dyDescent="0.25">
      <c r="A125" s="21"/>
      <c r="B125" s="5"/>
      <c r="C125" s="22"/>
      <c r="D125" s="8"/>
      <c r="E125" s="21"/>
      <c r="F125" s="5"/>
      <c r="G125" s="22"/>
      <c r="H125" s="6"/>
      <c r="I125" s="33"/>
      <c r="J125" s="31"/>
      <c r="K125" s="32"/>
    </row>
    <row r="126" spans="1:11" ht="15" customHeight="1" x14ac:dyDescent="0.25">
      <c r="A126" s="21"/>
      <c r="B126" s="5"/>
      <c r="C126" s="22"/>
      <c r="D126" s="8"/>
      <c r="E126" s="21"/>
      <c r="F126" s="5"/>
      <c r="G126" s="22"/>
      <c r="H126" s="6"/>
      <c r="I126" s="33"/>
      <c r="J126" s="31"/>
      <c r="K126" s="32"/>
    </row>
    <row r="127" spans="1:11" ht="15" customHeight="1" x14ac:dyDescent="0.25">
      <c r="A127" s="21"/>
      <c r="B127" s="5"/>
      <c r="C127" s="22"/>
      <c r="D127" s="8"/>
      <c r="E127" s="21"/>
      <c r="F127" s="5"/>
      <c r="G127" s="22"/>
      <c r="H127" s="6"/>
      <c r="I127" s="33"/>
      <c r="J127" s="31"/>
      <c r="K127" s="32"/>
    </row>
    <row r="128" spans="1:11" ht="15" customHeight="1" x14ac:dyDescent="0.25">
      <c r="A128" s="21"/>
      <c r="B128" s="5"/>
      <c r="C128" s="22"/>
      <c r="D128" s="8"/>
      <c r="E128" s="21"/>
      <c r="F128" s="5"/>
      <c r="G128" s="22"/>
      <c r="H128" s="6"/>
      <c r="I128" s="33"/>
      <c r="J128" s="31"/>
      <c r="K128" s="32"/>
    </row>
    <row r="129" spans="1:11" ht="15" customHeight="1" x14ac:dyDescent="0.25">
      <c r="A129" s="21"/>
      <c r="B129" s="5"/>
      <c r="C129" s="22"/>
      <c r="D129" s="8"/>
      <c r="E129" s="21"/>
      <c r="F129" s="5"/>
      <c r="G129" s="22"/>
      <c r="H129" s="6"/>
      <c r="I129" s="33"/>
      <c r="J129" s="31"/>
      <c r="K129" s="32"/>
    </row>
    <row r="130" spans="1:11" ht="15" customHeight="1" x14ac:dyDescent="0.25">
      <c r="A130" s="21"/>
      <c r="B130" s="5"/>
      <c r="C130" s="22"/>
      <c r="D130" s="8"/>
      <c r="E130" s="21"/>
      <c r="F130" s="5"/>
      <c r="G130" s="22"/>
      <c r="H130" s="6"/>
      <c r="I130" s="33"/>
      <c r="J130" s="31"/>
      <c r="K130" s="32"/>
    </row>
    <row r="131" spans="1:11" ht="15" customHeight="1" x14ac:dyDescent="0.25">
      <c r="A131" s="21"/>
      <c r="B131" s="5"/>
      <c r="C131" s="22"/>
      <c r="D131" s="8"/>
      <c r="E131" s="21"/>
      <c r="F131" s="5"/>
      <c r="G131" s="22"/>
      <c r="H131" s="6"/>
      <c r="I131" s="33"/>
      <c r="J131" s="31"/>
      <c r="K131" s="32"/>
    </row>
    <row r="132" spans="1:11" ht="15" customHeight="1" x14ac:dyDescent="0.25">
      <c r="A132" s="21"/>
      <c r="B132" s="5"/>
      <c r="C132" s="22"/>
      <c r="D132" s="8"/>
      <c r="E132" s="21"/>
      <c r="F132" s="5"/>
      <c r="G132" s="22"/>
      <c r="H132" s="6"/>
      <c r="I132" s="33"/>
      <c r="J132" s="31"/>
      <c r="K132" s="32"/>
    </row>
    <row r="133" spans="1:11" ht="15" customHeight="1" x14ac:dyDescent="0.25">
      <c r="A133" s="21"/>
      <c r="B133" s="5"/>
      <c r="C133" s="22"/>
      <c r="D133" s="8"/>
      <c r="E133" s="21"/>
      <c r="F133" s="5"/>
      <c r="G133" s="22"/>
      <c r="H133" s="6"/>
      <c r="I133" s="33"/>
      <c r="J133" s="31"/>
      <c r="K133" s="32"/>
    </row>
    <row r="134" spans="1:11" ht="15" customHeight="1" x14ac:dyDescent="0.25">
      <c r="A134" s="21"/>
      <c r="B134" s="5"/>
      <c r="C134" s="22"/>
      <c r="D134" s="8"/>
      <c r="E134" s="21"/>
      <c r="F134" s="5"/>
      <c r="G134" s="22"/>
      <c r="H134" s="6"/>
      <c r="I134" s="33"/>
      <c r="J134" s="31"/>
      <c r="K134" s="32"/>
    </row>
    <row r="135" spans="1:11" ht="15" customHeight="1" x14ac:dyDescent="0.25">
      <c r="A135" s="21"/>
      <c r="B135" s="5"/>
      <c r="C135" s="22"/>
      <c r="D135" s="8"/>
      <c r="E135" s="21"/>
      <c r="F135" s="5"/>
      <c r="G135" s="22"/>
      <c r="H135" s="6"/>
      <c r="I135" s="33"/>
      <c r="J135" s="31"/>
      <c r="K135" s="32"/>
    </row>
    <row r="136" spans="1:11" ht="15" customHeight="1" x14ac:dyDescent="0.25">
      <c r="A136" s="21"/>
      <c r="B136" s="5"/>
      <c r="C136" s="22"/>
      <c r="D136" s="8"/>
      <c r="E136" s="21"/>
      <c r="F136" s="5"/>
      <c r="G136" s="22"/>
      <c r="H136" s="6"/>
      <c r="I136" s="33"/>
      <c r="J136" s="31"/>
      <c r="K136" s="32"/>
    </row>
    <row r="137" spans="1:11" ht="15" customHeight="1" x14ac:dyDescent="0.25">
      <c r="A137" s="23"/>
      <c r="B137" s="5"/>
      <c r="C137" s="22"/>
      <c r="D137" s="7"/>
      <c r="E137" s="23"/>
      <c r="F137" s="5"/>
      <c r="G137" s="22"/>
      <c r="H137" s="6"/>
      <c r="I137" s="34"/>
      <c r="J137" s="31"/>
      <c r="K137" s="32"/>
    </row>
    <row r="138" spans="1:11" ht="15" customHeight="1" x14ac:dyDescent="0.25">
      <c r="A138" s="24"/>
      <c r="B138" s="25"/>
      <c r="C138" s="26"/>
      <c r="D138" s="7"/>
      <c r="E138" s="24"/>
      <c r="F138" s="25"/>
      <c r="G138" s="26"/>
      <c r="H138" s="6"/>
      <c r="I138" s="34"/>
      <c r="J138" s="31"/>
      <c r="K138" s="32"/>
    </row>
    <row r="139" spans="1:11" ht="9.9499999999999993" customHeight="1" x14ac:dyDescent="0.45">
      <c r="A139" s="40">
        <f>YEAR($K$3)-2</f>
        <v>2014</v>
      </c>
      <c r="B139" s="43">
        <f>(B93+B116)/2/B24*100</f>
        <v>24.074074074074073</v>
      </c>
      <c r="C139" s="44"/>
      <c r="D139" s="10"/>
      <c r="E139" s="40">
        <f>YEAR($K$3)-1</f>
        <v>2015</v>
      </c>
      <c r="F139" s="43">
        <f>(F93+F116)/2/F24*100</f>
        <v>48.347107438016529</v>
      </c>
      <c r="G139" s="44"/>
      <c r="H139" s="10"/>
      <c r="I139" s="49">
        <f>YEAR($K$3)</f>
        <v>2016</v>
      </c>
      <c r="J139" s="43">
        <f>(J93+J116)/2/J24*100</f>
        <v>32.824427480916029</v>
      </c>
      <c r="K139" s="44"/>
    </row>
    <row r="140" spans="1:11" ht="9.9499999999999993" customHeight="1" x14ac:dyDescent="0.45">
      <c r="A140" s="41"/>
      <c r="B140" s="45"/>
      <c r="C140" s="46"/>
      <c r="D140" s="10"/>
      <c r="E140" s="41"/>
      <c r="F140" s="45"/>
      <c r="G140" s="46"/>
      <c r="H140" s="10"/>
      <c r="I140" s="50"/>
      <c r="J140" s="45"/>
      <c r="K140" s="46"/>
    </row>
    <row r="141" spans="1:11" ht="9.9499999999999993" customHeight="1" x14ac:dyDescent="0.45">
      <c r="A141" s="42"/>
      <c r="B141" s="47"/>
      <c r="C141" s="48"/>
      <c r="D141" s="10"/>
      <c r="E141" s="42"/>
      <c r="F141" s="47"/>
      <c r="G141" s="48"/>
      <c r="H141" s="10"/>
      <c r="I141" s="51"/>
      <c r="J141" s="47"/>
      <c r="K141" s="48"/>
    </row>
  </sheetData>
  <mergeCells count="40">
    <mergeCell ref="A5:K6"/>
    <mergeCell ref="A28:K29"/>
    <mergeCell ref="A47:A49"/>
    <mergeCell ref="B47:C49"/>
    <mergeCell ref="E47:E49"/>
    <mergeCell ref="F47:G49"/>
    <mergeCell ref="I47:I49"/>
    <mergeCell ref="J47:K49"/>
    <mergeCell ref="J24:K26"/>
    <mergeCell ref="A24:A26"/>
    <mergeCell ref="B24:C26"/>
    <mergeCell ref="E24:E26"/>
    <mergeCell ref="F24:G26"/>
    <mergeCell ref="I24:I26"/>
    <mergeCell ref="A51:K52"/>
    <mergeCell ref="A93:A95"/>
    <mergeCell ref="B93:C95"/>
    <mergeCell ref="E93:E95"/>
    <mergeCell ref="F93:G95"/>
    <mergeCell ref="I93:I95"/>
    <mergeCell ref="I70:K72"/>
    <mergeCell ref="E70:G72"/>
    <mergeCell ref="A70:C72"/>
    <mergeCell ref="J93:K95"/>
    <mergeCell ref="A1:J2"/>
    <mergeCell ref="A120:K121"/>
    <mergeCell ref="A139:A141"/>
    <mergeCell ref="B139:C141"/>
    <mergeCell ref="E139:E141"/>
    <mergeCell ref="F139:G141"/>
    <mergeCell ref="I139:I141"/>
    <mergeCell ref="J139:K141"/>
    <mergeCell ref="A97:K98"/>
    <mergeCell ref="A116:A118"/>
    <mergeCell ref="B116:C118"/>
    <mergeCell ref="E116:E118"/>
    <mergeCell ref="F116:G118"/>
    <mergeCell ref="I116:I118"/>
    <mergeCell ref="J116:K118"/>
    <mergeCell ref="A74:K75"/>
  </mergeCells>
  <dataValidations count="1">
    <dataValidation type="list" allowBlank="1" showInputMessage="1" showErrorMessage="1" sqref="K4" xr:uid="{00000000-0002-0000-0000-000000000000}">
      <formula1>$O$2:$O$6</formula1>
    </dataValidation>
  </dataValidations>
  <pageMargins left="0.7" right="0.7" top="0.75" bottom="0.75" header="0.3" footer="0.3"/>
  <pageSetup paperSize="9" scale="37" fitToHeight="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9A94F-2BD3-4913-A6D2-2A0E87DE9243}">
  <dimension ref="A1:C2"/>
  <sheetViews>
    <sheetView workbookViewId="0"/>
  </sheetViews>
  <sheetFormatPr baseColWidth="10" defaultRowHeight="15" x14ac:dyDescent="0.25"/>
  <sheetData>
    <row r="1" spans="1:3" ht="409.5" x14ac:dyDescent="0.25">
      <c r="C1" s="20" t="s">
        <v>20</v>
      </c>
    </row>
    <row r="2" spans="1:3" ht="409.5" x14ac:dyDescent="0.25">
      <c r="A2" s="20" t="s">
        <v>19</v>
      </c>
      <c r="C2" s="2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Evolution</vt:lpstr>
      <vt:lpstr>Evolution!Zone_d_impression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RONDEAU</dc:creator>
  <cp:lastModifiedBy>Elodie CORMAND</cp:lastModifiedBy>
  <cp:lastPrinted>2018-02-09T22:43:01Z</cp:lastPrinted>
  <dcterms:created xsi:type="dcterms:W3CDTF">2018-01-31T15:47:24Z</dcterms:created>
  <dcterms:modified xsi:type="dcterms:W3CDTF">2018-04-25T10:38:42Z</dcterms:modified>
</cp:coreProperties>
</file>